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Luc\PROFESSIONNEL\IUT\QLIO\PEDAGOGIE\IUT EN LIGNES\Juillet 2016\Les fichiers Excel\Soudage laser\Orthogonal à partir de la table L8\"/>
    </mc:Choice>
  </mc:AlternateContent>
  <bookViews>
    <workbookView xWindow="0" yWindow="0" windowWidth="24000" windowHeight="9135" activeTab="4"/>
  </bookViews>
  <sheets>
    <sheet name="Table L8" sheetId="1" r:id="rId1"/>
    <sheet name="Plan d'expériences" sheetId="2" r:id="rId2"/>
    <sheet name="Plan d'expérimentations" sheetId="3" r:id="rId3"/>
    <sheet name="Graphe des effets moyens" sheetId="5" r:id="rId4"/>
    <sheet name="Couplage Puissance-Epaisseur" sheetId="6" r:id="rId5"/>
    <sheet name="Grille de dépouillements" sheetId="4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2" l="1"/>
  <c r="C5" i="2"/>
  <c r="C6" i="2"/>
  <c r="D5" i="4" s="1"/>
  <c r="C7" i="2"/>
  <c r="C9" i="3" s="1"/>
  <c r="C8" i="2"/>
  <c r="C9" i="2"/>
  <c r="C10" i="2"/>
  <c r="D9" i="4" s="1"/>
  <c r="C3" i="2"/>
  <c r="P3" i="4"/>
  <c r="Q3" i="4"/>
  <c r="R3" i="4"/>
  <c r="P4" i="4"/>
  <c r="Q4" i="4"/>
  <c r="R4" i="4"/>
  <c r="P5" i="4"/>
  <c r="Q5" i="4"/>
  <c r="R5" i="4"/>
  <c r="P6" i="4"/>
  <c r="Q6" i="4"/>
  <c r="R6" i="4"/>
  <c r="P7" i="4"/>
  <c r="Q7" i="4"/>
  <c r="R7" i="4"/>
  <c r="P8" i="4"/>
  <c r="Q8" i="4"/>
  <c r="R8" i="4"/>
  <c r="P9" i="4"/>
  <c r="Q9" i="4"/>
  <c r="R9" i="4"/>
  <c r="R2" i="4"/>
  <c r="Q2" i="4"/>
  <c r="P2" i="4"/>
  <c r="O3" i="4"/>
  <c r="O4" i="4"/>
  <c r="O5" i="4"/>
  <c r="O6" i="4"/>
  <c r="O7" i="4"/>
  <c r="O8" i="4"/>
  <c r="O9" i="4"/>
  <c r="O2" i="4"/>
  <c r="D3" i="4"/>
  <c r="E3" i="4"/>
  <c r="F3" i="4"/>
  <c r="G3" i="4"/>
  <c r="H3" i="4"/>
  <c r="I3" i="4"/>
  <c r="J3" i="4"/>
  <c r="K3" i="4"/>
  <c r="L3" i="4"/>
  <c r="M3" i="4"/>
  <c r="D4" i="4"/>
  <c r="E4" i="4"/>
  <c r="F4" i="4"/>
  <c r="G4" i="4"/>
  <c r="H4" i="4"/>
  <c r="I4" i="4"/>
  <c r="J4" i="4"/>
  <c r="K4" i="4"/>
  <c r="L4" i="4"/>
  <c r="M4" i="4"/>
  <c r="F5" i="4"/>
  <c r="G5" i="4"/>
  <c r="H5" i="4"/>
  <c r="I5" i="4"/>
  <c r="J5" i="4"/>
  <c r="K5" i="4"/>
  <c r="L5" i="4"/>
  <c r="M5" i="4"/>
  <c r="E6" i="4"/>
  <c r="F6" i="4"/>
  <c r="G6" i="4"/>
  <c r="H6" i="4"/>
  <c r="I6" i="4"/>
  <c r="J6" i="4"/>
  <c r="K6" i="4"/>
  <c r="L6" i="4"/>
  <c r="M6" i="4"/>
  <c r="D7" i="4"/>
  <c r="E7" i="4"/>
  <c r="F7" i="4"/>
  <c r="G7" i="4"/>
  <c r="H7" i="4"/>
  <c r="I7" i="4"/>
  <c r="J7" i="4"/>
  <c r="K7" i="4"/>
  <c r="L7" i="4"/>
  <c r="M7" i="4"/>
  <c r="D8" i="4"/>
  <c r="E8" i="4"/>
  <c r="F8" i="4"/>
  <c r="G8" i="4"/>
  <c r="H8" i="4"/>
  <c r="I8" i="4"/>
  <c r="J8" i="4"/>
  <c r="K8" i="4"/>
  <c r="L8" i="4"/>
  <c r="M8" i="4"/>
  <c r="F9" i="4"/>
  <c r="G9" i="4"/>
  <c r="H9" i="4"/>
  <c r="I9" i="4"/>
  <c r="J9" i="4"/>
  <c r="K9" i="4"/>
  <c r="L9" i="4"/>
  <c r="M9" i="4"/>
  <c r="M2" i="4"/>
  <c r="L2" i="4"/>
  <c r="K2" i="4"/>
  <c r="J2" i="4"/>
  <c r="I2" i="4"/>
  <c r="H2" i="4"/>
  <c r="G2" i="4"/>
  <c r="F2" i="4"/>
  <c r="E2" i="4"/>
  <c r="D2" i="4"/>
  <c r="C3" i="4"/>
  <c r="C4" i="4"/>
  <c r="C5" i="4"/>
  <c r="C6" i="4"/>
  <c r="C7" i="4"/>
  <c r="C8" i="4"/>
  <c r="C9" i="4"/>
  <c r="C2" i="4"/>
  <c r="B3" i="4"/>
  <c r="B4" i="4"/>
  <c r="B5" i="4"/>
  <c r="B6" i="4"/>
  <c r="B7" i="4"/>
  <c r="B8" i="4"/>
  <c r="B9" i="4"/>
  <c r="B2" i="4"/>
  <c r="B7" i="3"/>
  <c r="C7" i="3"/>
  <c r="D7" i="3"/>
  <c r="E7" i="3"/>
  <c r="F7" i="3"/>
  <c r="G7" i="3"/>
  <c r="B8" i="3"/>
  <c r="C8" i="3"/>
  <c r="D8" i="3"/>
  <c r="E8" i="3"/>
  <c r="F8" i="3"/>
  <c r="G8" i="3"/>
  <c r="B9" i="3"/>
  <c r="D9" i="3"/>
  <c r="E9" i="3"/>
  <c r="F9" i="3"/>
  <c r="G9" i="3"/>
  <c r="B10" i="3"/>
  <c r="C10" i="3"/>
  <c r="D10" i="3"/>
  <c r="E10" i="3"/>
  <c r="F10" i="3"/>
  <c r="G10" i="3"/>
  <c r="B11" i="3"/>
  <c r="C11" i="3"/>
  <c r="D11" i="3"/>
  <c r="E11" i="3"/>
  <c r="F11" i="3"/>
  <c r="G11" i="3"/>
  <c r="B12" i="3"/>
  <c r="C12" i="3"/>
  <c r="D12" i="3"/>
  <c r="E12" i="3"/>
  <c r="F12" i="3"/>
  <c r="G12" i="3"/>
  <c r="C6" i="3"/>
  <c r="D6" i="3"/>
  <c r="E6" i="3"/>
  <c r="F6" i="3"/>
  <c r="G6" i="3"/>
  <c r="B6" i="3"/>
  <c r="C5" i="3"/>
  <c r="D5" i="3"/>
  <c r="E5" i="3"/>
  <c r="F5" i="3"/>
  <c r="G5" i="3"/>
  <c r="B5" i="3"/>
  <c r="B4" i="2"/>
  <c r="D4" i="2"/>
  <c r="E4" i="2"/>
  <c r="F4" i="2"/>
  <c r="G4" i="2"/>
  <c r="B5" i="2"/>
  <c r="D5" i="2"/>
  <c r="E5" i="2"/>
  <c r="F5" i="2"/>
  <c r="G5" i="2"/>
  <c r="B6" i="2"/>
  <c r="D6" i="2"/>
  <c r="E6" i="2"/>
  <c r="F6" i="2"/>
  <c r="G6" i="2"/>
  <c r="B7" i="2"/>
  <c r="D7" i="2"/>
  <c r="E7" i="2"/>
  <c r="F7" i="2"/>
  <c r="G7" i="2"/>
  <c r="B8" i="2"/>
  <c r="D8" i="2"/>
  <c r="E8" i="2"/>
  <c r="F8" i="2"/>
  <c r="G8" i="2"/>
  <c r="B9" i="2"/>
  <c r="D9" i="2"/>
  <c r="E9" i="2"/>
  <c r="F9" i="2"/>
  <c r="G9" i="2"/>
  <c r="B10" i="2"/>
  <c r="D10" i="2"/>
  <c r="E10" i="2"/>
  <c r="F10" i="2"/>
  <c r="G10" i="2"/>
  <c r="D3" i="2"/>
  <c r="E3" i="2"/>
  <c r="F3" i="2"/>
  <c r="G3" i="2"/>
  <c r="B3" i="2"/>
  <c r="B3" i="1"/>
  <c r="C3" i="1"/>
  <c r="D3" i="1"/>
  <c r="E3" i="1"/>
  <c r="F3" i="1"/>
  <c r="G3" i="1"/>
  <c r="H3" i="1"/>
  <c r="B4" i="1"/>
  <c r="C4" i="1"/>
  <c r="D4" i="1"/>
  <c r="E4" i="1"/>
  <c r="F4" i="1"/>
  <c r="G4" i="1"/>
  <c r="H4" i="1"/>
  <c r="B5" i="1"/>
  <c r="C5" i="1"/>
  <c r="D5" i="1"/>
  <c r="E5" i="1"/>
  <c r="F5" i="1"/>
  <c r="G5" i="1"/>
  <c r="H5" i="1"/>
  <c r="B6" i="1"/>
  <c r="C6" i="1"/>
  <c r="D6" i="1"/>
  <c r="E6" i="1"/>
  <c r="F6" i="1"/>
  <c r="G6" i="1"/>
  <c r="H6" i="1"/>
  <c r="B7" i="1"/>
  <c r="C7" i="1"/>
  <c r="D7" i="1"/>
  <c r="E7" i="1"/>
  <c r="F7" i="1"/>
  <c r="G7" i="1"/>
  <c r="H7" i="1"/>
  <c r="B8" i="1"/>
  <c r="C8" i="1"/>
  <c r="D8" i="1"/>
  <c r="E8" i="1"/>
  <c r="F8" i="1"/>
  <c r="G8" i="1"/>
  <c r="H8" i="1"/>
  <c r="B9" i="1"/>
  <c r="C9" i="1"/>
  <c r="D9" i="1"/>
  <c r="E9" i="1"/>
  <c r="F9" i="1"/>
  <c r="G9" i="1"/>
  <c r="H9" i="1"/>
  <c r="C2" i="1"/>
  <c r="D2" i="1"/>
  <c r="E2" i="1"/>
  <c r="F2" i="1"/>
  <c r="G2" i="1"/>
  <c r="H2" i="1"/>
  <c r="B2" i="1"/>
  <c r="O3" i="1"/>
  <c r="P3" i="1"/>
  <c r="Q3" i="1"/>
  <c r="O4" i="1"/>
  <c r="P4" i="1"/>
  <c r="Q4" i="1"/>
  <c r="O5" i="1"/>
  <c r="P5" i="1"/>
  <c r="Q5" i="1"/>
  <c r="O6" i="1"/>
  <c r="P6" i="1"/>
  <c r="Q6" i="1"/>
  <c r="O7" i="1"/>
  <c r="P7" i="1"/>
  <c r="Q7" i="1"/>
  <c r="O8" i="1"/>
  <c r="P8" i="1"/>
  <c r="Q8" i="1"/>
  <c r="O9" i="1"/>
  <c r="P9" i="1"/>
  <c r="Q9" i="1"/>
  <c r="P2" i="1"/>
  <c r="Q2" i="1"/>
  <c r="O2" i="1"/>
  <c r="M3" i="1"/>
  <c r="M4" i="1"/>
  <c r="M5" i="1"/>
  <c r="M6" i="1"/>
  <c r="M7" i="1"/>
  <c r="M8" i="1"/>
  <c r="M9" i="1"/>
  <c r="M2" i="1"/>
  <c r="P10" i="4" l="1"/>
  <c r="H10" i="4"/>
  <c r="Q15" i="4" s="1"/>
  <c r="O10" i="4"/>
  <c r="D6" i="4"/>
  <c r="E9" i="4"/>
  <c r="E5" i="4"/>
  <c r="E10" i="4" s="1"/>
  <c r="D16" i="4" s="1"/>
  <c r="R10" i="4"/>
  <c r="R22" i="4" s="1"/>
  <c r="Q10" i="4"/>
  <c r="Q22" i="4" s="1"/>
  <c r="Q20" i="4"/>
  <c r="Q14" i="4"/>
  <c r="R20" i="4"/>
  <c r="Q16" i="4"/>
  <c r="R14" i="4"/>
  <c r="C10" i="4"/>
  <c r="M10" i="4"/>
  <c r="H24" i="4" s="1"/>
  <c r="I10" i="4"/>
  <c r="K10" i="4"/>
  <c r="G22" i="4" s="1"/>
  <c r="B10" i="4"/>
  <c r="L10" i="4"/>
  <c r="H23" i="4" s="1"/>
  <c r="D10" i="4"/>
  <c r="D15" i="4" s="1"/>
  <c r="F10" i="4"/>
  <c r="E17" i="4" s="1"/>
  <c r="J10" i="4"/>
  <c r="G21" i="4" s="1"/>
  <c r="G10" i="4"/>
  <c r="E18" i="4" s="1"/>
  <c r="R16" i="4" l="1"/>
  <c r="F19" i="4"/>
  <c r="Q21" i="4"/>
  <c r="C13" i="4"/>
  <c r="R21" i="4"/>
  <c r="C14" i="4"/>
  <c r="R15" i="4"/>
  <c r="F20" i="4"/>
</calcChain>
</file>

<file path=xl/comments1.xml><?xml version="1.0" encoding="utf-8"?>
<comments xmlns="http://schemas.openxmlformats.org/spreadsheetml/2006/main">
  <authors>
    <author>DELPLANQUE Luc</author>
  </authors>
  <commentList>
    <comment ref="K2" authorId="0" shapeId="0">
      <text>
        <r>
          <rPr>
            <sz val="9"/>
            <color indexed="81"/>
            <rFont val="Tahoma"/>
            <family val="2"/>
          </rPr>
          <t>La 1ère colonne de la table L8 est la 1ère colonne du DOE factoriel pour 3 facteurs à 2 modalités, avec un codage particulier :
+1 pour la modalité 1
-1 pour lamodalité 2</t>
        </r>
      </text>
    </comment>
    <comment ref="L2" authorId="0" shapeId="0">
      <text>
        <r>
          <rPr>
            <sz val="9"/>
            <color indexed="81"/>
            <rFont val="Tahoma"/>
            <family val="2"/>
          </rPr>
          <t>La 2ème colonne de la table L8 est la 2ème colonne du DOE factoriel pour 3 facteurs à 2 modalités, avec un codage particulier :
+1 pour la modalité 1
-1 pour lamodalité 2</t>
        </r>
      </text>
    </comment>
    <comment ref="N2" authorId="0" shapeId="0">
      <text>
        <r>
          <rPr>
            <sz val="9"/>
            <color indexed="81"/>
            <rFont val="Tahoma"/>
            <family val="2"/>
          </rPr>
          <t>La 4ème colonne de la table L8 est la 3ème colonne du DOE factoriel pour 3 facteurs à 2 modalités, avec un codage particulier :
+1 pour la modalité 1
-1 pour lamodalité 2</t>
        </r>
      </text>
    </comment>
    <comment ref="O2" authorId="0" shapeId="0">
      <text>
        <r>
          <rPr>
            <sz val="9"/>
            <color indexed="81"/>
            <rFont val="Tahoma"/>
            <family val="2"/>
          </rPr>
          <t>La 5ème colonne de la table L8 est obtenue par le produit des colonnes 1 &amp;4</t>
        </r>
      </text>
    </comment>
    <comment ref="P2" authorId="0" shapeId="0">
      <text>
        <r>
          <rPr>
            <sz val="9"/>
            <color indexed="81"/>
            <rFont val="Tahoma"/>
            <family val="2"/>
          </rPr>
          <t>La 6ème colonne de la table L8 est obtenue par le produit des colonnes 2 &amp; 4</t>
        </r>
      </text>
    </comment>
    <comment ref="Q2" authorId="0" shapeId="0">
      <text>
        <r>
          <rPr>
            <sz val="9"/>
            <color indexed="81"/>
            <rFont val="Tahoma"/>
            <family val="2"/>
          </rPr>
          <t>La 7ème colonne de la table L8 est obtenue par le produit des colonnes 3 &amp; 4</t>
        </r>
      </text>
    </comment>
  </commentList>
</comments>
</file>

<file path=xl/sharedStrings.xml><?xml version="1.0" encoding="utf-8"?>
<sst xmlns="http://schemas.openxmlformats.org/spreadsheetml/2006/main" count="90" uniqueCount="51">
  <si>
    <r>
      <t>Table L</t>
    </r>
    <r>
      <rPr>
        <vertAlign val="subscript"/>
        <sz val="11"/>
        <color rgb="FFFF0000"/>
        <rFont val="Calibri"/>
        <family val="2"/>
        <scheme val="minor"/>
      </rPr>
      <t>8</t>
    </r>
    <r>
      <rPr>
        <sz val="11"/>
        <color rgb="FFFF0000"/>
        <rFont val="Calibri"/>
        <family val="2"/>
        <scheme val="minor"/>
      </rPr>
      <t>(2</t>
    </r>
    <r>
      <rPr>
        <vertAlign val="superscript"/>
        <sz val="11"/>
        <color rgb="FFFF0000"/>
        <rFont val="Calibri"/>
        <family val="2"/>
        <scheme val="minor"/>
      </rPr>
      <t>7</t>
    </r>
    <r>
      <rPr>
        <sz val="11"/>
        <color rgb="FFFF0000"/>
        <rFont val="Calibri"/>
        <family val="2"/>
        <scheme val="minor"/>
      </rPr>
      <t>) en version
TAGUCHI</t>
    </r>
  </si>
  <si>
    <t>A</t>
  </si>
  <si>
    <t>B</t>
  </si>
  <si>
    <t>C</t>
  </si>
  <si>
    <t>D</t>
  </si>
  <si>
    <t>E</t>
  </si>
  <si>
    <t>F</t>
  </si>
  <si>
    <t>Colonne
affectée</t>
  </si>
  <si>
    <t>Facteur</t>
  </si>
  <si>
    <t>Vitesse
de 
déplacement</t>
  </si>
  <si>
    <t>Puissance</t>
  </si>
  <si>
    <t>Epaisseur
de la
tôle</t>
  </si>
  <si>
    <t>Nombre
de
soufflures</t>
  </si>
  <si>
    <t>Modalité 1</t>
  </si>
  <si>
    <t>200 mm/min</t>
  </si>
  <si>
    <t>650 W</t>
  </si>
  <si>
    <t>1.24 mm</t>
  </si>
  <si>
    <t>Réponse</t>
  </si>
  <si>
    <t>Modalité 2</t>
  </si>
  <si>
    <t>300 mm/min</t>
  </si>
  <si>
    <t>750W</t>
  </si>
  <si>
    <t>1.54 mm</t>
  </si>
  <si>
    <t>Y</t>
  </si>
  <si>
    <t>Etat
de la
lentille</t>
  </si>
  <si>
    <t>Nature
du
mélange</t>
  </si>
  <si>
    <t>Diametre
du
diffuseur</t>
  </si>
  <si>
    <t>0 jour</t>
  </si>
  <si>
    <t>40 jours</t>
  </si>
  <si>
    <t>30 % de He</t>
  </si>
  <si>
    <t>50 % de He</t>
  </si>
  <si>
    <t>5 mm</t>
  </si>
  <si>
    <t>15 mm</t>
  </si>
  <si>
    <t>750 W</t>
  </si>
  <si>
    <t>B1</t>
  </si>
  <si>
    <t>B2</t>
  </si>
  <si>
    <t>D1</t>
  </si>
  <si>
    <t>D2</t>
  </si>
  <si>
    <t>F1</t>
  </si>
  <si>
    <t>F2</t>
  </si>
  <si>
    <t>Facteurs</t>
  </si>
  <si>
    <t>Modalités</t>
  </si>
  <si>
    <t>A1</t>
  </si>
  <si>
    <t>A2</t>
  </si>
  <si>
    <t>C1</t>
  </si>
  <si>
    <t>C2</t>
  </si>
  <si>
    <t>E1</t>
  </si>
  <si>
    <t>E2</t>
  </si>
  <si>
    <t>D1F1</t>
  </si>
  <si>
    <t>D1F2</t>
  </si>
  <si>
    <t>D2F1</t>
  </si>
  <si>
    <t>D2F2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</si>
</sst>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vertAlign val="subscript"/>
      <sz val="11"/>
      <color rgb="FFFF0000"/>
      <name val="Calibri"/>
      <family val="2"/>
      <scheme val="minor"/>
    </font>
    <font>
      <vertAlign val="superscript"/>
      <sz val="11"/>
      <color rgb="FFFF0000"/>
      <name val="Calibri"/>
      <family val="2"/>
      <scheme val="minor"/>
    </font>
    <font>
      <sz val="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</cellXfs>
  <cellStyles count="1">
    <cellStyle name="Normal" xfId="0" builtinId="0"/>
  </cellStyles>
  <dxfs count="3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chartsheet" Target="chartsheets/sheet2.xml"/><Relationship Id="rId10" Type="http://schemas.openxmlformats.org/officeDocument/2006/relationships/calcChain" Target="calcChain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Soudage</a:t>
            </a:r>
            <a:r>
              <a:rPr lang="fr-FR" baseline="0"/>
              <a:t> laser</a:t>
            </a:r>
            <a:endParaRPr lang="fr-F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'Grille de dépouillements'!$A$13:$B$24</c:f>
              <c:multiLvlStrCache>
                <c:ptCount val="12"/>
                <c:lvl>
                  <c:pt idx="0">
                    <c:v>0 jour</c:v>
                  </c:pt>
                  <c:pt idx="1">
                    <c:v>40 jours</c:v>
                  </c:pt>
                  <c:pt idx="2">
                    <c:v>200 mm/min</c:v>
                  </c:pt>
                  <c:pt idx="3">
                    <c:v>300 mm/min</c:v>
                  </c:pt>
                  <c:pt idx="4">
                    <c:v>30 % de He</c:v>
                  </c:pt>
                  <c:pt idx="5">
                    <c:v>50 % de He</c:v>
                  </c:pt>
                  <c:pt idx="6">
                    <c:v>650 W</c:v>
                  </c:pt>
                  <c:pt idx="7">
                    <c:v>750W</c:v>
                  </c:pt>
                  <c:pt idx="8">
                    <c:v>5 mm</c:v>
                  </c:pt>
                  <c:pt idx="9">
                    <c:v>15 mm</c:v>
                  </c:pt>
                  <c:pt idx="10">
                    <c:v>1.24 mm</c:v>
                  </c:pt>
                  <c:pt idx="11">
                    <c:v>1.54 mm</c:v>
                  </c:pt>
                </c:lvl>
                <c:lvl>
                  <c:pt idx="0">
                    <c:v>Etat
de la
lentille</c:v>
                  </c:pt>
                  <c:pt idx="2">
                    <c:v>Vitesse
de 
déplacement</c:v>
                  </c:pt>
                  <c:pt idx="4">
                    <c:v>Nature
du
mélange</c:v>
                  </c:pt>
                  <c:pt idx="6">
                    <c:v>Puissance</c:v>
                  </c:pt>
                  <c:pt idx="8">
                    <c:v>Diametre
du
diffuseur</c:v>
                  </c:pt>
                  <c:pt idx="10">
                    <c:v>Epaisseur
de la
tôle</c:v>
                  </c:pt>
                </c:lvl>
              </c:multiLvlStrCache>
            </c:multiLvlStrRef>
          </c:cat>
          <c:val>
            <c:numRef>
              <c:f>'Grille de dépouillements'!$C$13:$C$24</c:f>
              <c:numCache>
                <c:formatCode>General</c:formatCode>
                <c:ptCount val="12"/>
                <c:pt idx="0">
                  <c:v>21.5</c:v>
                </c:pt>
                <c:pt idx="1">
                  <c:v>28.5</c:v>
                </c:pt>
              </c:numCache>
            </c:numRef>
          </c:val>
          <c:smooth val="0"/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'Grille de dépouillements'!$A$13:$B$24</c:f>
              <c:multiLvlStrCache>
                <c:ptCount val="12"/>
                <c:lvl>
                  <c:pt idx="0">
                    <c:v>0 jour</c:v>
                  </c:pt>
                  <c:pt idx="1">
                    <c:v>40 jours</c:v>
                  </c:pt>
                  <c:pt idx="2">
                    <c:v>200 mm/min</c:v>
                  </c:pt>
                  <c:pt idx="3">
                    <c:v>300 mm/min</c:v>
                  </c:pt>
                  <c:pt idx="4">
                    <c:v>30 % de He</c:v>
                  </c:pt>
                  <c:pt idx="5">
                    <c:v>50 % de He</c:v>
                  </c:pt>
                  <c:pt idx="6">
                    <c:v>650 W</c:v>
                  </c:pt>
                  <c:pt idx="7">
                    <c:v>750W</c:v>
                  </c:pt>
                  <c:pt idx="8">
                    <c:v>5 mm</c:v>
                  </c:pt>
                  <c:pt idx="9">
                    <c:v>15 mm</c:v>
                  </c:pt>
                  <c:pt idx="10">
                    <c:v>1.24 mm</c:v>
                  </c:pt>
                  <c:pt idx="11">
                    <c:v>1.54 mm</c:v>
                  </c:pt>
                </c:lvl>
                <c:lvl>
                  <c:pt idx="0">
                    <c:v>Etat
de la
lentille</c:v>
                  </c:pt>
                  <c:pt idx="2">
                    <c:v>Vitesse
de 
déplacement</c:v>
                  </c:pt>
                  <c:pt idx="4">
                    <c:v>Nature
du
mélange</c:v>
                  </c:pt>
                  <c:pt idx="6">
                    <c:v>Puissance</c:v>
                  </c:pt>
                  <c:pt idx="8">
                    <c:v>Diametre
du
diffuseur</c:v>
                  </c:pt>
                  <c:pt idx="10">
                    <c:v>Epaisseur
de la
tôle</c:v>
                  </c:pt>
                </c:lvl>
              </c:multiLvlStrCache>
            </c:multiLvlStrRef>
          </c:cat>
          <c:val>
            <c:numRef>
              <c:f>'Grille de dépouillements'!$D$13:$D$24</c:f>
              <c:numCache>
                <c:formatCode>General</c:formatCode>
                <c:ptCount val="12"/>
                <c:pt idx="2">
                  <c:v>20.75</c:v>
                </c:pt>
                <c:pt idx="3">
                  <c:v>29.25</c:v>
                </c:pt>
              </c:numCache>
            </c:numRef>
          </c:val>
          <c:smooth val="0"/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multiLvlStrRef>
              <c:f>'Grille de dépouillements'!$A$13:$B$24</c:f>
              <c:multiLvlStrCache>
                <c:ptCount val="12"/>
                <c:lvl>
                  <c:pt idx="0">
                    <c:v>0 jour</c:v>
                  </c:pt>
                  <c:pt idx="1">
                    <c:v>40 jours</c:v>
                  </c:pt>
                  <c:pt idx="2">
                    <c:v>200 mm/min</c:v>
                  </c:pt>
                  <c:pt idx="3">
                    <c:v>300 mm/min</c:v>
                  </c:pt>
                  <c:pt idx="4">
                    <c:v>30 % de He</c:v>
                  </c:pt>
                  <c:pt idx="5">
                    <c:v>50 % de He</c:v>
                  </c:pt>
                  <c:pt idx="6">
                    <c:v>650 W</c:v>
                  </c:pt>
                  <c:pt idx="7">
                    <c:v>750W</c:v>
                  </c:pt>
                  <c:pt idx="8">
                    <c:v>5 mm</c:v>
                  </c:pt>
                  <c:pt idx="9">
                    <c:v>15 mm</c:v>
                  </c:pt>
                  <c:pt idx="10">
                    <c:v>1.24 mm</c:v>
                  </c:pt>
                  <c:pt idx="11">
                    <c:v>1.54 mm</c:v>
                  </c:pt>
                </c:lvl>
                <c:lvl>
                  <c:pt idx="0">
                    <c:v>Etat
de la
lentille</c:v>
                  </c:pt>
                  <c:pt idx="2">
                    <c:v>Vitesse
de 
déplacement</c:v>
                  </c:pt>
                  <c:pt idx="4">
                    <c:v>Nature
du
mélange</c:v>
                  </c:pt>
                  <c:pt idx="6">
                    <c:v>Puissance</c:v>
                  </c:pt>
                  <c:pt idx="8">
                    <c:v>Diametre
du
diffuseur</c:v>
                  </c:pt>
                  <c:pt idx="10">
                    <c:v>Epaisseur
de la
tôle</c:v>
                  </c:pt>
                </c:lvl>
              </c:multiLvlStrCache>
            </c:multiLvlStrRef>
          </c:cat>
          <c:val>
            <c:numRef>
              <c:f>'Grille de dépouillements'!$E$13:$E$24</c:f>
              <c:numCache>
                <c:formatCode>General</c:formatCode>
                <c:ptCount val="12"/>
                <c:pt idx="4">
                  <c:v>27.25</c:v>
                </c:pt>
                <c:pt idx="5">
                  <c:v>22.75</c:v>
                </c:pt>
              </c:numCache>
            </c:numRef>
          </c:val>
          <c:smooth val="0"/>
        </c:ser>
        <c:ser>
          <c:idx val="3"/>
          <c:order val="3"/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multiLvlStrRef>
              <c:f>'Grille de dépouillements'!$A$13:$B$24</c:f>
              <c:multiLvlStrCache>
                <c:ptCount val="12"/>
                <c:lvl>
                  <c:pt idx="0">
                    <c:v>0 jour</c:v>
                  </c:pt>
                  <c:pt idx="1">
                    <c:v>40 jours</c:v>
                  </c:pt>
                  <c:pt idx="2">
                    <c:v>200 mm/min</c:v>
                  </c:pt>
                  <c:pt idx="3">
                    <c:v>300 mm/min</c:v>
                  </c:pt>
                  <c:pt idx="4">
                    <c:v>30 % de He</c:v>
                  </c:pt>
                  <c:pt idx="5">
                    <c:v>50 % de He</c:v>
                  </c:pt>
                  <c:pt idx="6">
                    <c:v>650 W</c:v>
                  </c:pt>
                  <c:pt idx="7">
                    <c:v>750W</c:v>
                  </c:pt>
                  <c:pt idx="8">
                    <c:v>5 mm</c:v>
                  </c:pt>
                  <c:pt idx="9">
                    <c:v>15 mm</c:v>
                  </c:pt>
                  <c:pt idx="10">
                    <c:v>1.24 mm</c:v>
                  </c:pt>
                  <c:pt idx="11">
                    <c:v>1.54 mm</c:v>
                  </c:pt>
                </c:lvl>
                <c:lvl>
                  <c:pt idx="0">
                    <c:v>Etat
de la
lentille</c:v>
                  </c:pt>
                  <c:pt idx="2">
                    <c:v>Vitesse
de 
déplacement</c:v>
                  </c:pt>
                  <c:pt idx="4">
                    <c:v>Nature
du
mélange</c:v>
                  </c:pt>
                  <c:pt idx="6">
                    <c:v>Puissance</c:v>
                  </c:pt>
                  <c:pt idx="8">
                    <c:v>Diametre
du
diffuseur</c:v>
                  </c:pt>
                  <c:pt idx="10">
                    <c:v>Epaisseur
de la
tôle</c:v>
                  </c:pt>
                </c:lvl>
              </c:multiLvlStrCache>
            </c:multiLvlStrRef>
          </c:cat>
          <c:val>
            <c:numRef>
              <c:f>'Grille de dépouillements'!$F$13:$F$24</c:f>
              <c:numCache>
                <c:formatCode>General</c:formatCode>
                <c:ptCount val="12"/>
                <c:pt idx="6">
                  <c:v>26.5</c:v>
                </c:pt>
                <c:pt idx="7">
                  <c:v>23.5</c:v>
                </c:pt>
              </c:numCache>
            </c:numRef>
          </c:val>
          <c:smooth val="0"/>
        </c:ser>
        <c:ser>
          <c:idx val="4"/>
          <c:order val="4"/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multiLvlStrRef>
              <c:f>'Grille de dépouillements'!$A$13:$B$24</c:f>
              <c:multiLvlStrCache>
                <c:ptCount val="12"/>
                <c:lvl>
                  <c:pt idx="0">
                    <c:v>0 jour</c:v>
                  </c:pt>
                  <c:pt idx="1">
                    <c:v>40 jours</c:v>
                  </c:pt>
                  <c:pt idx="2">
                    <c:v>200 mm/min</c:v>
                  </c:pt>
                  <c:pt idx="3">
                    <c:v>300 mm/min</c:v>
                  </c:pt>
                  <c:pt idx="4">
                    <c:v>30 % de He</c:v>
                  </c:pt>
                  <c:pt idx="5">
                    <c:v>50 % de He</c:v>
                  </c:pt>
                  <c:pt idx="6">
                    <c:v>650 W</c:v>
                  </c:pt>
                  <c:pt idx="7">
                    <c:v>750W</c:v>
                  </c:pt>
                  <c:pt idx="8">
                    <c:v>5 mm</c:v>
                  </c:pt>
                  <c:pt idx="9">
                    <c:v>15 mm</c:v>
                  </c:pt>
                  <c:pt idx="10">
                    <c:v>1.24 mm</c:v>
                  </c:pt>
                  <c:pt idx="11">
                    <c:v>1.54 mm</c:v>
                  </c:pt>
                </c:lvl>
                <c:lvl>
                  <c:pt idx="0">
                    <c:v>Etat
de la
lentille</c:v>
                  </c:pt>
                  <c:pt idx="2">
                    <c:v>Vitesse
de 
déplacement</c:v>
                  </c:pt>
                  <c:pt idx="4">
                    <c:v>Nature
du
mélange</c:v>
                  </c:pt>
                  <c:pt idx="6">
                    <c:v>Puissance</c:v>
                  </c:pt>
                  <c:pt idx="8">
                    <c:v>Diametre
du
diffuseur</c:v>
                  </c:pt>
                  <c:pt idx="10">
                    <c:v>Epaisseur
de la
tôle</c:v>
                  </c:pt>
                </c:lvl>
              </c:multiLvlStrCache>
            </c:multiLvlStrRef>
          </c:cat>
          <c:val>
            <c:numRef>
              <c:f>'Grille de dépouillements'!$G$13:$G$24</c:f>
              <c:numCache>
                <c:formatCode>General</c:formatCode>
                <c:ptCount val="12"/>
                <c:pt idx="8">
                  <c:v>26.5</c:v>
                </c:pt>
                <c:pt idx="9">
                  <c:v>23.5</c:v>
                </c:pt>
              </c:numCache>
            </c:numRef>
          </c:val>
          <c:smooth val="0"/>
        </c:ser>
        <c:ser>
          <c:idx val="5"/>
          <c:order val="5"/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multiLvlStrRef>
              <c:f>'Grille de dépouillements'!$A$13:$B$24</c:f>
              <c:multiLvlStrCache>
                <c:ptCount val="12"/>
                <c:lvl>
                  <c:pt idx="0">
                    <c:v>0 jour</c:v>
                  </c:pt>
                  <c:pt idx="1">
                    <c:v>40 jours</c:v>
                  </c:pt>
                  <c:pt idx="2">
                    <c:v>200 mm/min</c:v>
                  </c:pt>
                  <c:pt idx="3">
                    <c:v>300 mm/min</c:v>
                  </c:pt>
                  <c:pt idx="4">
                    <c:v>30 % de He</c:v>
                  </c:pt>
                  <c:pt idx="5">
                    <c:v>50 % de He</c:v>
                  </c:pt>
                  <c:pt idx="6">
                    <c:v>650 W</c:v>
                  </c:pt>
                  <c:pt idx="7">
                    <c:v>750W</c:v>
                  </c:pt>
                  <c:pt idx="8">
                    <c:v>5 mm</c:v>
                  </c:pt>
                  <c:pt idx="9">
                    <c:v>15 mm</c:v>
                  </c:pt>
                  <c:pt idx="10">
                    <c:v>1.24 mm</c:v>
                  </c:pt>
                  <c:pt idx="11">
                    <c:v>1.54 mm</c:v>
                  </c:pt>
                </c:lvl>
                <c:lvl>
                  <c:pt idx="0">
                    <c:v>Etat
de la
lentille</c:v>
                  </c:pt>
                  <c:pt idx="2">
                    <c:v>Vitesse
de 
déplacement</c:v>
                  </c:pt>
                  <c:pt idx="4">
                    <c:v>Nature
du
mélange</c:v>
                  </c:pt>
                  <c:pt idx="6">
                    <c:v>Puissance</c:v>
                  </c:pt>
                  <c:pt idx="8">
                    <c:v>Diametre
du
diffuseur</c:v>
                  </c:pt>
                  <c:pt idx="10">
                    <c:v>Epaisseur
de la
tôle</c:v>
                  </c:pt>
                </c:lvl>
              </c:multiLvlStrCache>
            </c:multiLvlStrRef>
          </c:cat>
          <c:val>
            <c:numRef>
              <c:f>'Grille de dépouillements'!$H$13:$H$24</c:f>
              <c:numCache>
                <c:formatCode>General</c:formatCode>
                <c:ptCount val="12"/>
                <c:pt idx="10">
                  <c:v>13.75</c:v>
                </c:pt>
                <c:pt idx="11">
                  <c:v>36.25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358192"/>
        <c:axId val="285358584"/>
      </c:lineChart>
      <c:catAx>
        <c:axId val="28535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85358584"/>
        <c:crosses val="autoZero"/>
        <c:auto val="1"/>
        <c:lblAlgn val="ctr"/>
        <c:lblOffset val="100"/>
        <c:noMultiLvlLbl val="0"/>
      </c:catAx>
      <c:valAx>
        <c:axId val="285358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853581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Couplage Puissance-Epaisseur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'Grille de dépouillements'!$P$14</c:f>
              <c:strCache>
                <c:ptCount val="1"/>
                <c:pt idx="0">
                  <c:v>1.24 mm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'Grille de dépouillements'!$Q$13:$R$13</c:f>
              <c:strCache>
                <c:ptCount val="2"/>
                <c:pt idx="0">
                  <c:v>650 W</c:v>
                </c:pt>
                <c:pt idx="1">
                  <c:v>750W</c:v>
                </c:pt>
              </c:strCache>
            </c:strRef>
          </c:cat>
          <c:val>
            <c:numRef>
              <c:f>'Grille de dépouillements'!$Q$14:$R$14</c:f>
              <c:numCache>
                <c:formatCode>General</c:formatCode>
                <c:ptCount val="2"/>
                <c:pt idx="0">
                  <c:v>12</c:v>
                </c:pt>
                <c:pt idx="1">
                  <c:v>15.5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'Grille de dépouillements'!$P$15</c:f>
              <c:strCache>
                <c:ptCount val="1"/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'Grille de dépouillements'!$Q$13:$R$13</c:f>
              <c:strCache>
                <c:ptCount val="2"/>
                <c:pt idx="0">
                  <c:v>650 W</c:v>
                </c:pt>
                <c:pt idx="1">
                  <c:v>750W</c:v>
                </c:pt>
              </c:strCache>
            </c:strRef>
          </c:cat>
          <c:val>
            <c:numRef>
              <c:f>'Grille de dépouillements'!$Q$15:$R$15</c:f>
              <c:numCache>
                <c:formatCode>General</c:formatCode>
                <c:ptCount val="2"/>
                <c:pt idx="0">
                  <c:v>26.5</c:v>
                </c:pt>
                <c:pt idx="1">
                  <c:v>23.5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'Grille de dépouillements'!$P$16</c:f>
              <c:strCache>
                <c:ptCount val="1"/>
                <c:pt idx="0">
                  <c:v>1.54 mm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strRef>
              <c:f>'Grille de dépouillements'!$Q$13:$R$13</c:f>
              <c:strCache>
                <c:ptCount val="2"/>
                <c:pt idx="0">
                  <c:v>650 W</c:v>
                </c:pt>
                <c:pt idx="1">
                  <c:v>750W</c:v>
                </c:pt>
              </c:strCache>
            </c:strRef>
          </c:cat>
          <c:val>
            <c:numRef>
              <c:f>'Grille de dépouillements'!$Q$16:$R$16</c:f>
              <c:numCache>
                <c:formatCode>General</c:formatCode>
                <c:ptCount val="2"/>
                <c:pt idx="0">
                  <c:v>41</c:v>
                </c:pt>
                <c:pt idx="1">
                  <c:v>31.5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359368"/>
        <c:axId val="285359760"/>
      </c:lineChart>
      <c:catAx>
        <c:axId val="285359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85359760"/>
        <c:crosses val="autoZero"/>
        <c:auto val="1"/>
        <c:lblAlgn val="ctr"/>
        <c:lblOffset val="100"/>
        <c:noMultiLvlLbl val="0"/>
      </c:catAx>
      <c:valAx>
        <c:axId val="285359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85359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90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tabSelected="1" zoomScale="90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64250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64250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1"/>
  <sheetViews>
    <sheetView showGridLines="0" zoomScale="205" zoomScaleNormal="20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N13" sqref="N13"/>
    </sheetView>
  </sheetViews>
  <sheetFormatPr baseColWidth="10" defaultColWidth="3.28515625" defaultRowHeight="15" x14ac:dyDescent="0.25"/>
  <cols>
    <col min="1" max="16384" width="3.28515625" style="1"/>
  </cols>
  <sheetData>
    <row r="1" spans="1:17" x14ac:dyDescent="0.25"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K1" s="1">
        <v>1</v>
      </c>
      <c r="L1" s="1">
        <v>2</v>
      </c>
      <c r="M1" s="1">
        <v>3</v>
      </c>
      <c r="N1" s="1">
        <v>4</v>
      </c>
      <c r="O1" s="1">
        <v>5</v>
      </c>
      <c r="P1" s="1">
        <v>6</v>
      </c>
      <c r="Q1" s="1">
        <v>7</v>
      </c>
    </row>
    <row r="2" spans="1:17" x14ac:dyDescent="0.25">
      <c r="A2" s="1">
        <v>1</v>
      </c>
      <c r="B2" s="2">
        <f>IF(K2=1,1,2)</f>
        <v>1</v>
      </c>
      <c r="C2" s="2">
        <f t="shared" ref="C2:H2" si="0">IF(L2=1,1,2)</f>
        <v>1</v>
      </c>
      <c r="D2" s="2">
        <f t="shared" si="0"/>
        <v>1</v>
      </c>
      <c r="E2" s="2">
        <f t="shared" si="0"/>
        <v>1</v>
      </c>
      <c r="F2" s="2">
        <f t="shared" si="0"/>
        <v>1</v>
      </c>
      <c r="G2" s="2">
        <f t="shared" si="0"/>
        <v>1</v>
      </c>
      <c r="H2" s="2">
        <f t="shared" si="0"/>
        <v>1</v>
      </c>
      <c r="J2" s="1">
        <v>1</v>
      </c>
      <c r="K2" s="3">
        <v>1</v>
      </c>
      <c r="L2" s="3">
        <v>1</v>
      </c>
      <c r="M2" s="2">
        <f>L2*K2</f>
        <v>1</v>
      </c>
      <c r="N2" s="3">
        <v>1</v>
      </c>
      <c r="O2" s="2">
        <f>$N2*K2</f>
        <v>1</v>
      </c>
      <c r="P2" s="2">
        <f t="shared" ref="P2:Q2" si="1">$N2*L2</f>
        <v>1</v>
      </c>
      <c r="Q2" s="2">
        <f t="shared" si="1"/>
        <v>1</v>
      </c>
    </row>
    <row r="3" spans="1:17" x14ac:dyDescent="0.25">
      <c r="A3" s="1">
        <v>2</v>
      </c>
      <c r="B3" s="2">
        <f t="shared" ref="B3:B9" si="2">IF(K3=1,1,2)</f>
        <v>1</v>
      </c>
      <c r="C3" s="2">
        <f t="shared" ref="C3:C9" si="3">IF(L3=1,1,2)</f>
        <v>1</v>
      </c>
      <c r="D3" s="2">
        <f t="shared" ref="D3:D9" si="4">IF(M3=1,1,2)</f>
        <v>1</v>
      </c>
      <c r="E3" s="2">
        <f t="shared" ref="E3:E9" si="5">IF(N3=1,1,2)</f>
        <v>2</v>
      </c>
      <c r="F3" s="2">
        <f t="shared" ref="F3:F9" si="6">IF(O3=1,1,2)</f>
        <v>2</v>
      </c>
      <c r="G3" s="2">
        <f t="shared" ref="G3:G9" si="7">IF(P3=1,1,2)</f>
        <v>2</v>
      </c>
      <c r="H3" s="2">
        <f t="shared" ref="H3:H9" si="8">IF(Q3=1,1,2)</f>
        <v>2</v>
      </c>
      <c r="J3" s="1">
        <v>2</v>
      </c>
      <c r="K3" s="3">
        <v>1</v>
      </c>
      <c r="L3" s="3">
        <v>1</v>
      </c>
      <c r="M3" s="2">
        <f t="shared" ref="M3:M9" si="9">L3*K3</f>
        <v>1</v>
      </c>
      <c r="N3" s="3">
        <v>-1</v>
      </c>
      <c r="O3" s="2">
        <f t="shared" ref="O3:O9" si="10">$N3*K3</f>
        <v>-1</v>
      </c>
      <c r="P3" s="2">
        <f t="shared" ref="P3:P9" si="11">$N3*L3</f>
        <v>-1</v>
      </c>
      <c r="Q3" s="2">
        <f t="shared" ref="Q3:Q9" si="12">$N3*M3</f>
        <v>-1</v>
      </c>
    </row>
    <row r="4" spans="1:17" x14ac:dyDescent="0.25">
      <c r="A4" s="1">
        <v>3</v>
      </c>
      <c r="B4" s="2">
        <f t="shared" si="2"/>
        <v>1</v>
      </c>
      <c r="C4" s="2">
        <f t="shared" si="3"/>
        <v>2</v>
      </c>
      <c r="D4" s="2">
        <f t="shared" si="4"/>
        <v>2</v>
      </c>
      <c r="E4" s="2">
        <f t="shared" si="5"/>
        <v>1</v>
      </c>
      <c r="F4" s="2">
        <f t="shared" si="6"/>
        <v>1</v>
      </c>
      <c r="G4" s="2">
        <f t="shared" si="7"/>
        <v>2</v>
      </c>
      <c r="H4" s="2">
        <f t="shared" si="8"/>
        <v>2</v>
      </c>
      <c r="J4" s="1">
        <v>3</v>
      </c>
      <c r="K4" s="3">
        <v>1</v>
      </c>
      <c r="L4" s="3">
        <v>-1</v>
      </c>
      <c r="M4" s="2">
        <f t="shared" si="9"/>
        <v>-1</v>
      </c>
      <c r="N4" s="3">
        <v>1</v>
      </c>
      <c r="O4" s="2">
        <f t="shared" si="10"/>
        <v>1</v>
      </c>
      <c r="P4" s="2">
        <f t="shared" si="11"/>
        <v>-1</v>
      </c>
      <c r="Q4" s="2">
        <f t="shared" si="12"/>
        <v>-1</v>
      </c>
    </row>
    <row r="5" spans="1:17" x14ac:dyDescent="0.25">
      <c r="A5" s="1">
        <v>4</v>
      </c>
      <c r="B5" s="2">
        <f t="shared" si="2"/>
        <v>1</v>
      </c>
      <c r="C5" s="2">
        <f t="shared" si="3"/>
        <v>2</v>
      </c>
      <c r="D5" s="2">
        <f t="shared" si="4"/>
        <v>2</v>
      </c>
      <c r="E5" s="2">
        <f t="shared" si="5"/>
        <v>2</v>
      </c>
      <c r="F5" s="2">
        <f t="shared" si="6"/>
        <v>2</v>
      </c>
      <c r="G5" s="2">
        <f t="shared" si="7"/>
        <v>1</v>
      </c>
      <c r="H5" s="2">
        <f t="shared" si="8"/>
        <v>1</v>
      </c>
      <c r="J5" s="1">
        <v>4</v>
      </c>
      <c r="K5" s="3">
        <v>1</v>
      </c>
      <c r="L5" s="3">
        <v>-1</v>
      </c>
      <c r="M5" s="2">
        <f t="shared" si="9"/>
        <v>-1</v>
      </c>
      <c r="N5" s="3">
        <v>-1</v>
      </c>
      <c r="O5" s="2">
        <f t="shared" si="10"/>
        <v>-1</v>
      </c>
      <c r="P5" s="2">
        <f t="shared" si="11"/>
        <v>1</v>
      </c>
      <c r="Q5" s="2">
        <f t="shared" si="12"/>
        <v>1</v>
      </c>
    </row>
    <row r="6" spans="1:17" x14ac:dyDescent="0.25">
      <c r="A6" s="1">
        <v>5</v>
      </c>
      <c r="B6" s="2">
        <f t="shared" si="2"/>
        <v>2</v>
      </c>
      <c r="C6" s="2">
        <f t="shared" si="3"/>
        <v>1</v>
      </c>
      <c r="D6" s="2">
        <f t="shared" si="4"/>
        <v>2</v>
      </c>
      <c r="E6" s="2">
        <f t="shared" si="5"/>
        <v>1</v>
      </c>
      <c r="F6" s="2">
        <f t="shared" si="6"/>
        <v>2</v>
      </c>
      <c r="G6" s="2">
        <f t="shared" si="7"/>
        <v>1</v>
      </c>
      <c r="H6" s="2">
        <f t="shared" si="8"/>
        <v>2</v>
      </c>
      <c r="J6" s="1">
        <v>5</v>
      </c>
      <c r="K6" s="3">
        <v>-1</v>
      </c>
      <c r="L6" s="3">
        <v>1</v>
      </c>
      <c r="M6" s="2">
        <f t="shared" si="9"/>
        <v>-1</v>
      </c>
      <c r="N6" s="3">
        <v>1</v>
      </c>
      <c r="O6" s="2">
        <f t="shared" si="10"/>
        <v>-1</v>
      </c>
      <c r="P6" s="2">
        <f t="shared" si="11"/>
        <v>1</v>
      </c>
      <c r="Q6" s="2">
        <f t="shared" si="12"/>
        <v>-1</v>
      </c>
    </row>
    <row r="7" spans="1:17" x14ac:dyDescent="0.25">
      <c r="A7" s="1">
        <v>6</v>
      </c>
      <c r="B7" s="2">
        <f t="shared" si="2"/>
        <v>2</v>
      </c>
      <c r="C7" s="2">
        <f t="shared" si="3"/>
        <v>1</v>
      </c>
      <c r="D7" s="2">
        <f t="shared" si="4"/>
        <v>2</v>
      </c>
      <c r="E7" s="2">
        <f t="shared" si="5"/>
        <v>2</v>
      </c>
      <c r="F7" s="2">
        <f t="shared" si="6"/>
        <v>1</v>
      </c>
      <c r="G7" s="2">
        <f t="shared" si="7"/>
        <v>2</v>
      </c>
      <c r="H7" s="2">
        <f t="shared" si="8"/>
        <v>1</v>
      </c>
      <c r="J7" s="1">
        <v>6</v>
      </c>
      <c r="K7" s="3">
        <v>-1</v>
      </c>
      <c r="L7" s="3">
        <v>1</v>
      </c>
      <c r="M7" s="2">
        <f t="shared" si="9"/>
        <v>-1</v>
      </c>
      <c r="N7" s="3">
        <v>-1</v>
      </c>
      <c r="O7" s="2">
        <f t="shared" si="10"/>
        <v>1</v>
      </c>
      <c r="P7" s="2">
        <f t="shared" si="11"/>
        <v>-1</v>
      </c>
      <c r="Q7" s="2">
        <f t="shared" si="12"/>
        <v>1</v>
      </c>
    </row>
    <row r="8" spans="1:17" x14ac:dyDescent="0.25">
      <c r="A8" s="1">
        <v>7</v>
      </c>
      <c r="B8" s="2">
        <f t="shared" si="2"/>
        <v>2</v>
      </c>
      <c r="C8" s="2">
        <f t="shared" si="3"/>
        <v>2</v>
      </c>
      <c r="D8" s="2">
        <f t="shared" si="4"/>
        <v>1</v>
      </c>
      <c r="E8" s="2">
        <f t="shared" si="5"/>
        <v>1</v>
      </c>
      <c r="F8" s="2">
        <f t="shared" si="6"/>
        <v>2</v>
      </c>
      <c r="G8" s="2">
        <f t="shared" si="7"/>
        <v>2</v>
      </c>
      <c r="H8" s="2">
        <f t="shared" si="8"/>
        <v>1</v>
      </c>
      <c r="J8" s="1">
        <v>7</v>
      </c>
      <c r="K8" s="3">
        <v>-1</v>
      </c>
      <c r="L8" s="3">
        <v>-1</v>
      </c>
      <c r="M8" s="2">
        <f t="shared" si="9"/>
        <v>1</v>
      </c>
      <c r="N8" s="3">
        <v>1</v>
      </c>
      <c r="O8" s="2">
        <f t="shared" si="10"/>
        <v>-1</v>
      </c>
      <c r="P8" s="2">
        <f t="shared" si="11"/>
        <v>-1</v>
      </c>
      <c r="Q8" s="2">
        <f t="shared" si="12"/>
        <v>1</v>
      </c>
    </row>
    <row r="9" spans="1:17" x14ac:dyDescent="0.25">
      <c r="A9" s="1">
        <v>8</v>
      </c>
      <c r="B9" s="2">
        <f t="shared" si="2"/>
        <v>2</v>
      </c>
      <c r="C9" s="2">
        <f t="shared" si="3"/>
        <v>2</v>
      </c>
      <c r="D9" s="2">
        <f t="shared" si="4"/>
        <v>1</v>
      </c>
      <c r="E9" s="2">
        <f t="shared" si="5"/>
        <v>2</v>
      </c>
      <c r="F9" s="2">
        <f t="shared" si="6"/>
        <v>1</v>
      </c>
      <c r="G9" s="2">
        <f t="shared" si="7"/>
        <v>1</v>
      </c>
      <c r="H9" s="2">
        <f t="shared" si="8"/>
        <v>2</v>
      </c>
      <c r="J9" s="1">
        <v>8</v>
      </c>
      <c r="K9" s="3">
        <v>-1</v>
      </c>
      <c r="L9" s="3">
        <v>-1</v>
      </c>
      <c r="M9" s="2">
        <f t="shared" si="9"/>
        <v>1</v>
      </c>
      <c r="N9" s="3">
        <v>-1</v>
      </c>
      <c r="O9" s="2">
        <f t="shared" si="10"/>
        <v>1</v>
      </c>
      <c r="P9" s="2">
        <f t="shared" si="11"/>
        <v>1</v>
      </c>
      <c r="Q9" s="2">
        <f t="shared" si="12"/>
        <v>-1</v>
      </c>
    </row>
    <row r="11" spans="1:17" ht="31.5" customHeight="1" x14ac:dyDescent="0.25">
      <c r="B11" s="14" t="s">
        <v>0</v>
      </c>
      <c r="C11" s="15"/>
      <c r="D11" s="15"/>
      <c r="E11" s="15"/>
      <c r="F11" s="15"/>
      <c r="G11" s="15"/>
      <c r="H11" s="15"/>
    </row>
  </sheetData>
  <mergeCells count="1">
    <mergeCell ref="B11:H11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showGridLines="0" zoomScale="220" zoomScaleNormal="220" workbookViewId="0">
      <selection activeCell="C3" sqref="C3:C10"/>
    </sheetView>
  </sheetViews>
  <sheetFormatPr baseColWidth="10" defaultRowHeight="15" x14ac:dyDescent="0.25"/>
  <cols>
    <col min="1" max="1" width="11.42578125" style="1"/>
    <col min="2" max="7" width="5.7109375" style="1" customWidth="1"/>
    <col min="8" max="16384" width="11.42578125" style="1"/>
  </cols>
  <sheetData>
    <row r="1" spans="1:7" x14ac:dyDescent="0.25"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30" x14ac:dyDescent="0.25">
      <c r="A2" s="4" t="s">
        <v>7</v>
      </c>
      <c r="B2" s="1">
        <v>1</v>
      </c>
      <c r="C2" s="1">
        <v>7</v>
      </c>
      <c r="D2" s="1">
        <v>3</v>
      </c>
      <c r="E2" s="1">
        <v>4</v>
      </c>
      <c r="F2" s="1">
        <v>5</v>
      </c>
      <c r="G2" s="1">
        <v>6</v>
      </c>
    </row>
    <row r="3" spans="1:7" x14ac:dyDescent="0.25">
      <c r="A3" s="1">
        <v>1</v>
      </c>
      <c r="B3" s="2">
        <f>'Table L8'!B2</f>
        <v>1</v>
      </c>
      <c r="C3" s="2">
        <f>'Table L8'!H2</f>
        <v>1</v>
      </c>
      <c r="D3" s="2">
        <f>'Table L8'!D2</f>
        <v>1</v>
      </c>
      <c r="E3" s="2">
        <f>'Table L8'!E2</f>
        <v>1</v>
      </c>
      <c r="F3" s="2">
        <f>'Table L8'!F2</f>
        <v>1</v>
      </c>
      <c r="G3" s="2">
        <f>'Table L8'!G2</f>
        <v>1</v>
      </c>
    </row>
    <row r="4" spans="1:7" x14ac:dyDescent="0.25">
      <c r="A4" s="1">
        <v>2</v>
      </c>
      <c r="B4" s="2">
        <f>'Table L8'!B3</f>
        <v>1</v>
      </c>
      <c r="C4" s="2">
        <f>'Table L8'!H3</f>
        <v>2</v>
      </c>
      <c r="D4" s="2">
        <f>'Table L8'!D3</f>
        <v>1</v>
      </c>
      <c r="E4" s="2">
        <f>'Table L8'!E3</f>
        <v>2</v>
      </c>
      <c r="F4" s="2">
        <f>'Table L8'!F3</f>
        <v>2</v>
      </c>
      <c r="G4" s="2">
        <f>'Table L8'!G3</f>
        <v>2</v>
      </c>
    </row>
    <row r="5" spans="1:7" x14ac:dyDescent="0.25">
      <c r="A5" s="1">
        <v>3</v>
      </c>
      <c r="B5" s="2">
        <f>'Table L8'!B4</f>
        <v>1</v>
      </c>
      <c r="C5" s="2">
        <f>'Table L8'!H4</f>
        <v>2</v>
      </c>
      <c r="D5" s="2">
        <f>'Table L8'!D4</f>
        <v>2</v>
      </c>
      <c r="E5" s="2">
        <f>'Table L8'!E4</f>
        <v>1</v>
      </c>
      <c r="F5" s="2">
        <f>'Table L8'!F4</f>
        <v>1</v>
      </c>
      <c r="G5" s="2">
        <f>'Table L8'!G4</f>
        <v>2</v>
      </c>
    </row>
    <row r="6" spans="1:7" x14ac:dyDescent="0.25">
      <c r="A6" s="1">
        <v>4</v>
      </c>
      <c r="B6" s="2">
        <f>'Table L8'!B5</f>
        <v>1</v>
      </c>
      <c r="C6" s="2">
        <f>'Table L8'!H5</f>
        <v>1</v>
      </c>
      <c r="D6" s="2">
        <f>'Table L8'!D5</f>
        <v>2</v>
      </c>
      <c r="E6" s="2">
        <f>'Table L8'!E5</f>
        <v>2</v>
      </c>
      <c r="F6" s="2">
        <f>'Table L8'!F5</f>
        <v>2</v>
      </c>
      <c r="G6" s="2">
        <f>'Table L8'!G5</f>
        <v>1</v>
      </c>
    </row>
    <row r="7" spans="1:7" x14ac:dyDescent="0.25">
      <c r="A7" s="1">
        <v>5</v>
      </c>
      <c r="B7" s="2">
        <f>'Table L8'!B6</f>
        <v>2</v>
      </c>
      <c r="C7" s="2">
        <f>'Table L8'!H6</f>
        <v>2</v>
      </c>
      <c r="D7" s="2">
        <f>'Table L8'!D6</f>
        <v>2</v>
      </c>
      <c r="E7" s="2">
        <f>'Table L8'!E6</f>
        <v>1</v>
      </c>
      <c r="F7" s="2">
        <f>'Table L8'!F6</f>
        <v>2</v>
      </c>
      <c r="G7" s="2">
        <f>'Table L8'!G6</f>
        <v>1</v>
      </c>
    </row>
    <row r="8" spans="1:7" x14ac:dyDescent="0.25">
      <c r="A8" s="1">
        <v>6</v>
      </c>
      <c r="B8" s="2">
        <f>'Table L8'!B7</f>
        <v>2</v>
      </c>
      <c r="C8" s="2">
        <f>'Table L8'!H7</f>
        <v>1</v>
      </c>
      <c r="D8" s="2">
        <f>'Table L8'!D7</f>
        <v>2</v>
      </c>
      <c r="E8" s="2">
        <f>'Table L8'!E7</f>
        <v>2</v>
      </c>
      <c r="F8" s="2">
        <f>'Table L8'!F7</f>
        <v>1</v>
      </c>
      <c r="G8" s="2">
        <f>'Table L8'!G7</f>
        <v>2</v>
      </c>
    </row>
    <row r="9" spans="1:7" x14ac:dyDescent="0.25">
      <c r="A9" s="1">
        <v>7</v>
      </c>
      <c r="B9" s="2">
        <f>'Table L8'!B8</f>
        <v>2</v>
      </c>
      <c r="C9" s="2">
        <f>'Table L8'!H8</f>
        <v>1</v>
      </c>
      <c r="D9" s="2">
        <f>'Table L8'!D8</f>
        <v>1</v>
      </c>
      <c r="E9" s="2">
        <f>'Table L8'!E8</f>
        <v>1</v>
      </c>
      <c r="F9" s="2">
        <f>'Table L8'!F8</f>
        <v>2</v>
      </c>
      <c r="G9" s="2">
        <f>'Table L8'!G8</f>
        <v>2</v>
      </c>
    </row>
    <row r="10" spans="1:7" x14ac:dyDescent="0.25">
      <c r="A10" s="1">
        <v>8</v>
      </c>
      <c r="B10" s="2">
        <f>'Table L8'!B9</f>
        <v>2</v>
      </c>
      <c r="C10" s="2">
        <f>'Table L8'!H9</f>
        <v>2</v>
      </c>
      <c r="D10" s="2">
        <f>'Table L8'!D9</f>
        <v>1</v>
      </c>
      <c r="E10" s="2">
        <f>'Table L8'!E9</f>
        <v>2</v>
      </c>
      <c r="F10" s="2">
        <f>'Table L8'!F9</f>
        <v>1</v>
      </c>
      <c r="G10" s="2">
        <f>'Table L8'!G9</f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showGridLines="0" zoomScale="175" zoomScaleNormal="175" workbookViewId="0">
      <selection activeCell="I5" sqref="I5"/>
    </sheetView>
  </sheetViews>
  <sheetFormatPr baseColWidth="10" defaultRowHeight="15" x14ac:dyDescent="0.25"/>
  <cols>
    <col min="1" max="2" width="11.42578125" style="1"/>
    <col min="3" max="4" width="12.5703125" style="1" customWidth="1"/>
    <col min="5" max="16384" width="11.42578125" style="1"/>
  </cols>
  <sheetData>
    <row r="1" spans="1:8" x14ac:dyDescent="0.25"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8" ht="60" x14ac:dyDescent="0.25">
      <c r="A2" s="1" t="s">
        <v>8</v>
      </c>
      <c r="B2" s="4" t="s">
        <v>23</v>
      </c>
      <c r="C2" s="4" t="s">
        <v>9</v>
      </c>
      <c r="D2" s="4" t="s">
        <v>24</v>
      </c>
      <c r="E2" s="1" t="s">
        <v>10</v>
      </c>
      <c r="F2" s="4" t="s">
        <v>25</v>
      </c>
      <c r="G2" s="4" t="s">
        <v>11</v>
      </c>
      <c r="H2" s="4" t="s">
        <v>12</v>
      </c>
    </row>
    <row r="3" spans="1:8" x14ac:dyDescent="0.25">
      <c r="A3" s="1" t="s">
        <v>13</v>
      </c>
      <c r="B3" s="1" t="s">
        <v>26</v>
      </c>
      <c r="C3" s="1" t="s">
        <v>14</v>
      </c>
      <c r="D3" s="1" t="s">
        <v>28</v>
      </c>
      <c r="E3" s="1" t="s">
        <v>15</v>
      </c>
      <c r="F3" s="1" t="s">
        <v>30</v>
      </c>
      <c r="G3" s="1" t="s">
        <v>16</v>
      </c>
      <c r="H3" s="1" t="s">
        <v>17</v>
      </c>
    </row>
    <row r="4" spans="1:8" x14ac:dyDescent="0.25">
      <c r="A4" s="1" t="s">
        <v>18</v>
      </c>
      <c r="B4" s="1" t="s">
        <v>27</v>
      </c>
      <c r="C4" s="1" t="s">
        <v>19</v>
      </c>
      <c r="D4" s="1" t="s">
        <v>29</v>
      </c>
      <c r="E4" s="1" t="s">
        <v>32</v>
      </c>
      <c r="F4" s="1" t="s">
        <v>31</v>
      </c>
      <c r="G4" s="1" t="s">
        <v>21</v>
      </c>
      <c r="H4" s="1" t="s">
        <v>22</v>
      </c>
    </row>
    <row r="5" spans="1:8" x14ac:dyDescent="0.25">
      <c r="A5" s="1">
        <v>1</v>
      </c>
      <c r="B5" s="2" t="str">
        <f>IF('Plan d''expériences'!B3=1,B$3,B$4)</f>
        <v>0 jour</v>
      </c>
      <c r="C5" s="2" t="str">
        <f>IF('Plan d''expériences'!C3=1,C$3,C$4)</f>
        <v>200 mm/min</v>
      </c>
      <c r="D5" s="2" t="str">
        <f>IF('Plan d''expériences'!D3=1,D$3,D$4)</f>
        <v>30 % de He</v>
      </c>
      <c r="E5" s="2" t="str">
        <f>IF('Plan d''expériences'!E3=1,E$3,E$4)</f>
        <v>650 W</v>
      </c>
      <c r="F5" s="2" t="str">
        <f>IF('Plan d''expériences'!F3=1,F$3,F$4)</f>
        <v>5 mm</v>
      </c>
      <c r="G5" s="2" t="str">
        <f>IF('Plan d''expériences'!G3=1,G$3,G$4)</f>
        <v>1.24 mm</v>
      </c>
      <c r="H5" s="2">
        <v>8</v>
      </c>
    </row>
    <row r="6" spans="1:8" x14ac:dyDescent="0.25">
      <c r="A6" s="1">
        <v>2</v>
      </c>
      <c r="B6" s="2" t="str">
        <f>IF('Plan d''expériences'!B4=1,B$3,B$4)</f>
        <v>0 jour</v>
      </c>
      <c r="C6" s="2" t="str">
        <f>IF('Plan d''expériences'!C4=1,C$3,C$4)</f>
        <v>300 mm/min</v>
      </c>
      <c r="D6" s="2" t="str">
        <f>IF('Plan d''expériences'!D4=1,D$3,D$4)</f>
        <v>30 % de He</v>
      </c>
      <c r="E6" s="2" t="str">
        <f>IF('Plan d''expériences'!E4=1,E$3,E$4)</f>
        <v>750 W</v>
      </c>
      <c r="F6" s="2" t="str">
        <f>IF('Plan d''expériences'!F4=1,F$3,F$4)</f>
        <v>15 mm</v>
      </c>
      <c r="G6" s="2" t="str">
        <f>IF('Plan d''expériences'!G4=1,G$3,G$4)</f>
        <v>1.54 mm</v>
      </c>
      <c r="H6" s="2">
        <v>33</v>
      </c>
    </row>
    <row r="7" spans="1:8" x14ac:dyDescent="0.25">
      <c r="A7" s="1">
        <v>3</v>
      </c>
      <c r="B7" s="2" t="str">
        <f>IF('Plan d''expériences'!B5=1,B$3,B$4)</f>
        <v>0 jour</v>
      </c>
      <c r="C7" s="2" t="str">
        <f>IF('Plan d''expériences'!C5=1,C$3,C$4)</f>
        <v>300 mm/min</v>
      </c>
      <c r="D7" s="2" t="str">
        <f>IF('Plan d''expériences'!D5=1,D$3,D$4)</f>
        <v>50 % de He</v>
      </c>
      <c r="E7" s="2" t="str">
        <f>IF('Plan d''expériences'!E5=1,E$3,E$4)</f>
        <v>650 W</v>
      </c>
      <c r="F7" s="2" t="str">
        <f>IF('Plan d''expériences'!F5=1,F$3,F$4)</f>
        <v>5 mm</v>
      </c>
      <c r="G7" s="2" t="str">
        <f>IF('Plan d''expériences'!G5=1,G$3,G$4)</f>
        <v>1.54 mm</v>
      </c>
      <c r="H7" s="2">
        <v>41</v>
      </c>
    </row>
    <row r="8" spans="1:8" x14ac:dyDescent="0.25">
      <c r="A8" s="1">
        <v>4</v>
      </c>
      <c r="B8" s="2" t="str">
        <f>IF('Plan d''expériences'!B6=1,B$3,B$4)</f>
        <v>0 jour</v>
      </c>
      <c r="C8" s="2" t="str">
        <f>IF('Plan d''expériences'!C6=1,C$3,C$4)</f>
        <v>200 mm/min</v>
      </c>
      <c r="D8" s="2" t="str">
        <f>IF('Plan d''expériences'!D6=1,D$3,D$4)</f>
        <v>50 % de He</v>
      </c>
      <c r="E8" s="2" t="str">
        <f>IF('Plan d''expériences'!E6=1,E$3,E$4)</f>
        <v>750 W</v>
      </c>
      <c r="F8" s="2" t="str">
        <f>IF('Plan d''expériences'!F6=1,F$3,F$4)</f>
        <v>15 mm</v>
      </c>
      <c r="G8" s="2" t="str">
        <f>IF('Plan d''expériences'!G6=1,G$3,G$4)</f>
        <v>1.24 mm</v>
      </c>
      <c r="H8" s="2">
        <v>4</v>
      </c>
    </row>
    <row r="9" spans="1:8" x14ac:dyDescent="0.25">
      <c r="A9" s="1">
        <v>5</v>
      </c>
      <c r="B9" s="2" t="str">
        <f>IF('Plan d''expériences'!B7=1,B$3,B$4)</f>
        <v>40 jours</v>
      </c>
      <c r="C9" s="2" t="str">
        <f>IF('Plan d''expériences'!C7=1,C$3,C$4)</f>
        <v>300 mm/min</v>
      </c>
      <c r="D9" s="2" t="str">
        <f>IF('Plan d''expériences'!D7=1,D$3,D$4)</f>
        <v>50 % de He</v>
      </c>
      <c r="E9" s="2" t="str">
        <f>IF('Plan d''expériences'!E7=1,E$3,E$4)</f>
        <v>650 W</v>
      </c>
      <c r="F9" s="2" t="str">
        <f>IF('Plan d''expériences'!F7=1,F$3,F$4)</f>
        <v>15 mm</v>
      </c>
      <c r="G9" s="2" t="str">
        <f>IF('Plan d''expériences'!G7=1,G$3,G$4)</f>
        <v>1.24 mm</v>
      </c>
      <c r="H9" s="2">
        <v>16</v>
      </c>
    </row>
    <row r="10" spans="1:8" x14ac:dyDescent="0.25">
      <c r="A10" s="1">
        <v>6</v>
      </c>
      <c r="B10" s="2" t="str">
        <f>IF('Plan d''expériences'!B8=1,B$3,B$4)</f>
        <v>40 jours</v>
      </c>
      <c r="C10" s="2" t="str">
        <f>IF('Plan d''expériences'!C8=1,C$3,C$4)</f>
        <v>200 mm/min</v>
      </c>
      <c r="D10" s="2" t="str">
        <f>IF('Plan d''expériences'!D8=1,D$3,D$4)</f>
        <v>50 % de He</v>
      </c>
      <c r="E10" s="2" t="str">
        <f>IF('Plan d''expériences'!E8=1,E$3,E$4)</f>
        <v>750 W</v>
      </c>
      <c r="F10" s="2" t="str">
        <f>IF('Plan d''expériences'!F8=1,F$3,F$4)</f>
        <v>5 mm</v>
      </c>
      <c r="G10" s="2" t="str">
        <f>IF('Plan d''expériences'!G8=1,G$3,G$4)</f>
        <v>1.54 mm</v>
      </c>
      <c r="H10" s="2">
        <v>30</v>
      </c>
    </row>
    <row r="11" spans="1:8" x14ac:dyDescent="0.25">
      <c r="A11" s="1">
        <v>7</v>
      </c>
      <c r="B11" s="2" t="str">
        <f>IF('Plan d''expériences'!B9=1,B$3,B$4)</f>
        <v>40 jours</v>
      </c>
      <c r="C11" s="2" t="str">
        <f>IF('Plan d''expériences'!C9=1,C$3,C$4)</f>
        <v>200 mm/min</v>
      </c>
      <c r="D11" s="2" t="str">
        <f>IF('Plan d''expériences'!D9=1,D$3,D$4)</f>
        <v>30 % de He</v>
      </c>
      <c r="E11" s="2" t="str">
        <f>IF('Plan d''expériences'!E9=1,E$3,E$4)</f>
        <v>650 W</v>
      </c>
      <c r="F11" s="2" t="str">
        <f>IF('Plan d''expériences'!F9=1,F$3,F$4)</f>
        <v>15 mm</v>
      </c>
      <c r="G11" s="2" t="str">
        <f>IF('Plan d''expériences'!G9=1,G$3,G$4)</f>
        <v>1.54 mm</v>
      </c>
      <c r="H11" s="2">
        <v>41</v>
      </c>
    </row>
    <row r="12" spans="1:8" x14ac:dyDescent="0.25">
      <c r="A12" s="1">
        <v>8</v>
      </c>
      <c r="B12" s="2" t="str">
        <f>IF('Plan d''expériences'!B10=1,B$3,B$4)</f>
        <v>40 jours</v>
      </c>
      <c r="C12" s="2" t="str">
        <f>IF('Plan d''expériences'!C10=1,C$3,C$4)</f>
        <v>300 mm/min</v>
      </c>
      <c r="D12" s="2" t="str">
        <f>IF('Plan d''expériences'!D10=1,D$3,D$4)</f>
        <v>30 % de He</v>
      </c>
      <c r="E12" s="2" t="str">
        <f>IF('Plan d''expériences'!E10=1,E$3,E$4)</f>
        <v>750 W</v>
      </c>
      <c r="F12" s="2" t="str">
        <f>IF('Plan d''expériences'!F10=1,F$3,F$4)</f>
        <v>5 mm</v>
      </c>
      <c r="G12" s="2" t="str">
        <f>IF('Plan d''expériences'!G10=1,G$3,G$4)</f>
        <v>1.24 mm</v>
      </c>
      <c r="H12" s="2">
        <v>27</v>
      </c>
    </row>
  </sheetData>
  <conditionalFormatting sqref="B6:G12">
    <cfRule type="cellIs" dxfId="2" priority="1" operator="notEqual">
      <formula>B5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showGridLines="0" zoomScale="160" zoomScaleNormal="16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P13" sqref="P13:R16"/>
    </sheetView>
  </sheetViews>
  <sheetFormatPr baseColWidth="10" defaultColWidth="6.42578125" defaultRowHeight="15" x14ac:dyDescent="0.25"/>
  <cols>
    <col min="1" max="1" width="6.7109375" style="1" customWidth="1"/>
    <col min="2" max="13" width="5.140625" style="1" customWidth="1"/>
    <col min="14" max="14" width="6.42578125" style="1"/>
    <col min="15" max="18" width="5.42578125" style="1" bestFit="1" customWidth="1"/>
    <col min="19" max="16384" width="6.42578125" style="1"/>
  </cols>
  <sheetData>
    <row r="1" spans="1:18" x14ac:dyDescent="0.25">
      <c r="B1" s="1" t="s">
        <v>41</v>
      </c>
      <c r="C1" s="1" t="s">
        <v>42</v>
      </c>
      <c r="D1" s="1" t="s">
        <v>33</v>
      </c>
      <c r="E1" s="1" t="s">
        <v>34</v>
      </c>
      <c r="F1" s="1" t="s">
        <v>43</v>
      </c>
      <c r="G1" s="1" t="s">
        <v>44</v>
      </c>
      <c r="H1" s="1" t="s">
        <v>35</v>
      </c>
      <c r="I1" s="1" t="s">
        <v>36</v>
      </c>
      <c r="J1" s="1" t="s">
        <v>45</v>
      </c>
      <c r="K1" s="1" t="s">
        <v>46</v>
      </c>
      <c r="L1" s="1" t="s">
        <v>37</v>
      </c>
      <c r="M1" s="1" t="s">
        <v>38</v>
      </c>
      <c r="O1" s="1" t="s">
        <v>47</v>
      </c>
      <c r="P1" s="1" t="s">
        <v>48</v>
      </c>
      <c r="Q1" s="1" t="s">
        <v>49</v>
      </c>
      <c r="R1" s="1" t="s">
        <v>50</v>
      </c>
    </row>
    <row r="2" spans="1:18" x14ac:dyDescent="0.25">
      <c r="A2" s="1">
        <v>1</v>
      </c>
      <c r="B2" s="2">
        <f>IF('Plan d''expériences'!$B3=1,'Plan d''expérimentations'!$H5,"")</f>
        <v>8</v>
      </c>
      <c r="C2" s="2" t="str">
        <f>IF('Plan d''expériences'!$B3=2,'Plan d''expérimentations'!$H5,"")</f>
        <v/>
      </c>
      <c r="D2" s="2">
        <f>IF('Plan d''expériences'!$C3=1,'Plan d''expérimentations'!$H5,"")</f>
        <v>8</v>
      </c>
      <c r="E2" s="2" t="str">
        <f>IF('Plan d''expériences'!$C3=2,'Plan d''expérimentations'!$H5,"")</f>
        <v/>
      </c>
      <c r="F2" s="2">
        <f>IF('Plan d''expériences'!$D3=1,'Plan d''expérimentations'!$H5,"")</f>
        <v>8</v>
      </c>
      <c r="G2" s="2" t="str">
        <f>IF('Plan d''expériences'!$D3=2,'Plan d''expérimentations'!$H5,"")</f>
        <v/>
      </c>
      <c r="H2" s="2">
        <f>IF('Plan d''expériences'!$E3=1,'Plan d''expérimentations'!$H5,"")</f>
        <v>8</v>
      </c>
      <c r="I2" s="2" t="str">
        <f>IF('Plan d''expériences'!$E3=2,'Plan d''expérimentations'!$H5,"")</f>
        <v/>
      </c>
      <c r="J2" s="2">
        <f>IF('Plan d''expériences'!$F3=1,'Plan d''expérimentations'!$H5,"")</f>
        <v>8</v>
      </c>
      <c r="K2" s="2" t="str">
        <f>IF('Plan d''expériences'!$F3=2,'Plan d''expérimentations'!$H5,"")</f>
        <v/>
      </c>
      <c r="L2" s="2">
        <f>IF('Plan d''expériences'!$G3=1,'Plan d''expérimentations'!$H5,"")</f>
        <v>8</v>
      </c>
      <c r="M2" s="2" t="str">
        <f>IF('Plan d''expériences'!$G3=2,'Plan d''expérimentations'!$H5,"")</f>
        <v/>
      </c>
      <c r="O2" s="2">
        <f>IF(('Plan d''expériences'!$E3=1)*('Plan d''expériences'!$G3=1),'Plan d''expérimentations'!$H5,"")</f>
        <v>8</v>
      </c>
      <c r="P2" s="2" t="str">
        <f>IF(('Plan d''expériences'!$E3=1)*('Plan d''expériences'!$G3=2),'Plan d''expérimentations'!$H5,"")</f>
        <v/>
      </c>
      <c r="Q2" s="2" t="str">
        <f>IF(('Plan d''expériences'!$E3=2)*('Plan d''expériences'!$G3=1),'Plan d''expérimentations'!$H5,"")</f>
        <v/>
      </c>
      <c r="R2" s="2" t="str">
        <f>IF(('Plan d''expériences'!$E3=2)*('Plan d''expériences'!$G3=2),'Plan d''expérimentations'!$H5,"")</f>
        <v/>
      </c>
    </row>
    <row r="3" spans="1:18" x14ac:dyDescent="0.25">
      <c r="A3" s="1">
        <v>2</v>
      </c>
      <c r="B3" s="2">
        <f>IF('Plan d''expériences'!$B4=1,'Plan d''expérimentations'!$H6,"")</f>
        <v>33</v>
      </c>
      <c r="C3" s="2" t="str">
        <f>IF('Plan d''expériences'!$B4=2,'Plan d''expérimentations'!$H6,"")</f>
        <v/>
      </c>
      <c r="D3" s="2" t="str">
        <f>IF('Plan d''expériences'!$C4=1,'Plan d''expérimentations'!$H6,"")</f>
        <v/>
      </c>
      <c r="E3" s="2">
        <f>IF('Plan d''expériences'!$C4=2,'Plan d''expérimentations'!$H6,"")</f>
        <v>33</v>
      </c>
      <c r="F3" s="2">
        <f>IF('Plan d''expériences'!$D4=1,'Plan d''expérimentations'!$H6,"")</f>
        <v>33</v>
      </c>
      <c r="G3" s="2" t="str">
        <f>IF('Plan d''expériences'!$D4=2,'Plan d''expérimentations'!$H6,"")</f>
        <v/>
      </c>
      <c r="H3" s="2" t="str">
        <f>IF('Plan d''expériences'!$E4=1,'Plan d''expérimentations'!$H6,"")</f>
        <v/>
      </c>
      <c r="I3" s="2">
        <f>IF('Plan d''expériences'!$E4=2,'Plan d''expérimentations'!$H6,"")</f>
        <v>33</v>
      </c>
      <c r="J3" s="2" t="str">
        <f>IF('Plan d''expériences'!$F4=1,'Plan d''expérimentations'!$H6,"")</f>
        <v/>
      </c>
      <c r="K3" s="2">
        <f>IF('Plan d''expériences'!$F4=2,'Plan d''expérimentations'!$H6,"")</f>
        <v>33</v>
      </c>
      <c r="L3" s="2" t="str">
        <f>IF('Plan d''expériences'!$G4=1,'Plan d''expérimentations'!$H6,"")</f>
        <v/>
      </c>
      <c r="M3" s="2">
        <f>IF('Plan d''expériences'!$G4=2,'Plan d''expérimentations'!$H6,"")</f>
        <v>33</v>
      </c>
      <c r="O3" s="2" t="str">
        <f>IF(('Plan d''expériences'!$E4=1)*('Plan d''expériences'!$G4=1),'Plan d''expérimentations'!$H6,"")</f>
        <v/>
      </c>
      <c r="P3" s="2" t="str">
        <f>IF(('Plan d''expériences'!$E4=1)*('Plan d''expériences'!$G4=2),'Plan d''expérimentations'!$H6,"")</f>
        <v/>
      </c>
      <c r="Q3" s="2" t="str">
        <f>IF(('Plan d''expériences'!$E4=2)*('Plan d''expériences'!$G4=1),'Plan d''expérimentations'!$H6,"")</f>
        <v/>
      </c>
      <c r="R3" s="2">
        <f>IF(('Plan d''expériences'!$E4=2)*('Plan d''expériences'!$G4=2),'Plan d''expérimentations'!$H6,"")</f>
        <v>33</v>
      </c>
    </row>
    <row r="4" spans="1:18" x14ac:dyDescent="0.25">
      <c r="A4" s="1">
        <v>3</v>
      </c>
      <c r="B4" s="2">
        <f>IF('Plan d''expériences'!$B5=1,'Plan d''expérimentations'!$H7,"")</f>
        <v>41</v>
      </c>
      <c r="C4" s="2" t="str">
        <f>IF('Plan d''expériences'!$B5=2,'Plan d''expérimentations'!$H7,"")</f>
        <v/>
      </c>
      <c r="D4" s="2" t="str">
        <f>IF('Plan d''expériences'!$C5=1,'Plan d''expérimentations'!$H7,"")</f>
        <v/>
      </c>
      <c r="E4" s="2">
        <f>IF('Plan d''expériences'!$C5=2,'Plan d''expérimentations'!$H7,"")</f>
        <v>41</v>
      </c>
      <c r="F4" s="2" t="str">
        <f>IF('Plan d''expériences'!$D5=1,'Plan d''expérimentations'!$H7,"")</f>
        <v/>
      </c>
      <c r="G4" s="2">
        <f>IF('Plan d''expériences'!$D5=2,'Plan d''expérimentations'!$H7,"")</f>
        <v>41</v>
      </c>
      <c r="H4" s="2">
        <f>IF('Plan d''expériences'!$E5=1,'Plan d''expérimentations'!$H7,"")</f>
        <v>41</v>
      </c>
      <c r="I4" s="2" t="str">
        <f>IF('Plan d''expériences'!$E5=2,'Plan d''expérimentations'!$H7,"")</f>
        <v/>
      </c>
      <c r="J4" s="2">
        <f>IF('Plan d''expériences'!$F5=1,'Plan d''expérimentations'!$H7,"")</f>
        <v>41</v>
      </c>
      <c r="K4" s="2" t="str">
        <f>IF('Plan d''expériences'!$F5=2,'Plan d''expérimentations'!$H7,"")</f>
        <v/>
      </c>
      <c r="L4" s="2" t="str">
        <f>IF('Plan d''expériences'!$G5=1,'Plan d''expérimentations'!$H7,"")</f>
        <v/>
      </c>
      <c r="M4" s="2">
        <f>IF('Plan d''expériences'!$G5=2,'Plan d''expérimentations'!$H7,"")</f>
        <v>41</v>
      </c>
      <c r="O4" s="2" t="str">
        <f>IF(('Plan d''expériences'!$E5=1)*('Plan d''expériences'!$G5=1),'Plan d''expérimentations'!$H7,"")</f>
        <v/>
      </c>
      <c r="P4" s="2">
        <f>IF(('Plan d''expériences'!$E5=1)*('Plan d''expériences'!$G5=2),'Plan d''expérimentations'!$H7,"")</f>
        <v>41</v>
      </c>
      <c r="Q4" s="2" t="str">
        <f>IF(('Plan d''expériences'!$E5=2)*('Plan d''expériences'!$G5=1),'Plan d''expérimentations'!$H7,"")</f>
        <v/>
      </c>
      <c r="R4" s="2" t="str">
        <f>IF(('Plan d''expériences'!$E5=2)*('Plan d''expériences'!$G5=2),'Plan d''expérimentations'!$H7,"")</f>
        <v/>
      </c>
    </row>
    <row r="5" spans="1:18" x14ac:dyDescent="0.25">
      <c r="A5" s="1">
        <v>4</v>
      </c>
      <c r="B5" s="2">
        <f>IF('Plan d''expériences'!$B6=1,'Plan d''expérimentations'!$H8,"")</f>
        <v>4</v>
      </c>
      <c r="C5" s="2" t="str">
        <f>IF('Plan d''expériences'!$B6=2,'Plan d''expérimentations'!$H8,"")</f>
        <v/>
      </c>
      <c r="D5" s="2">
        <f>IF('Plan d''expériences'!$C6=1,'Plan d''expérimentations'!$H8,"")</f>
        <v>4</v>
      </c>
      <c r="E5" s="2" t="str">
        <f>IF('Plan d''expériences'!$C6=2,'Plan d''expérimentations'!$H8,"")</f>
        <v/>
      </c>
      <c r="F5" s="2" t="str">
        <f>IF('Plan d''expériences'!$D6=1,'Plan d''expérimentations'!$H8,"")</f>
        <v/>
      </c>
      <c r="G5" s="2">
        <f>IF('Plan d''expériences'!$D6=2,'Plan d''expérimentations'!$H8,"")</f>
        <v>4</v>
      </c>
      <c r="H5" s="2" t="str">
        <f>IF('Plan d''expériences'!$E6=1,'Plan d''expérimentations'!$H8,"")</f>
        <v/>
      </c>
      <c r="I5" s="2">
        <f>IF('Plan d''expériences'!$E6=2,'Plan d''expérimentations'!$H8,"")</f>
        <v>4</v>
      </c>
      <c r="J5" s="2" t="str">
        <f>IF('Plan d''expériences'!$F6=1,'Plan d''expérimentations'!$H8,"")</f>
        <v/>
      </c>
      <c r="K5" s="2">
        <f>IF('Plan d''expériences'!$F6=2,'Plan d''expérimentations'!$H8,"")</f>
        <v>4</v>
      </c>
      <c r="L5" s="2">
        <f>IF('Plan d''expériences'!$G6=1,'Plan d''expérimentations'!$H8,"")</f>
        <v>4</v>
      </c>
      <c r="M5" s="2" t="str">
        <f>IF('Plan d''expériences'!$G6=2,'Plan d''expérimentations'!$H8,"")</f>
        <v/>
      </c>
      <c r="O5" s="2" t="str">
        <f>IF(('Plan d''expériences'!$E6=1)*('Plan d''expériences'!$G6=1),'Plan d''expérimentations'!$H8,"")</f>
        <v/>
      </c>
      <c r="P5" s="2" t="str">
        <f>IF(('Plan d''expériences'!$E6=1)*('Plan d''expériences'!$G6=2),'Plan d''expérimentations'!$H8,"")</f>
        <v/>
      </c>
      <c r="Q5" s="2">
        <f>IF(('Plan d''expériences'!$E6=2)*('Plan d''expériences'!$G6=1),'Plan d''expérimentations'!$H8,"")</f>
        <v>4</v>
      </c>
      <c r="R5" s="2" t="str">
        <f>IF(('Plan d''expériences'!$E6=2)*('Plan d''expériences'!$G6=2),'Plan d''expérimentations'!$H8,"")</f>
        <v/>
      </c>
    </row>
    <row r="6" spans="1:18" x14ac:dyDescent="0.25">
      <c r="A6" s="1">
        <v>5</v>
      </c>
      <c r="B6" s="2" t="str">
        <f>IF('Plan d''expériences'!$B7=1,'Plan d''expérimentations'!$H9,"")</f>
        <v/>
      </c>
      <c r="C6" s="2">
        <f>IF('Plan d''expériences'!$B7=2,'Plan d''expérimentations'!$H9,"")</f>
        <v>16</v>
      </c>
      <c r="D6" s="2" t="str">
        <f>IF('Plan d''expériences'!$C7=1,'Plan d''expérimentations'!$H9,"")</f>
        <v/>
      </c>
      <c r="E6" s="2">
        <f>IF('Plan d''expériences'!$C7=2,'Plan d''expérimentations'!$H9,"")</f>
        <v>16</v>
      </c>
      <c r="F6" s="2" t="str">
        <f>IF('Plan d''expériences'!$D7=1,'Plan d''expérimentations'!$H9,"")</f>
        <v/>
      </c>
      <c r="G6" s="2">
        <f>IF('Plan d''expériences'!$D7=2,'Plan d''expérimentations'!$H9,"")</f>
        <v>16</v>
      </c>
      <c r="H6" s="2">
        <f>IF('Plan d''expériences'!$E7=1,'Plan d''expérimentations'!$H9,"")</f>
        <v>16</v>
      </c>
      <c r="I6" s="2" t="str">
        <f>IF('Plan d''expériences'!$E7=2,'Plan d''expérimentations'!$H9,"")</f>
        <v/>
      </c>
      <c r="J6" s="2" t="str">
        <f>IF('Plan d''expériences'!$F7=1,'Plan d''expérimentations'!$H9,"")</f>
        <v/>
      </c>
      <c r="K6" s="2">
        <f>IF('Plan d''expériences'!$F7=2,'Plan d''expérimentations'!$H9,"")</f>
        <v>16</v>
      </c>
      <c r="L6" s="2">
        <f>IF('Plan d''expériences'!$G7=1,'Plan d''expérimentations'!$H9,"")</f>
        <v>16</v>
      </c>
      <c r="M6" s="2" t="str">
        <f>IF('Plan d''expériences'!$G7=2,'Plan d''expérimentations'!$H9,"")</f>
        <v/>
      </c>
      <c r="O6" s="2">
        <f>IF(('Plan d''expériences'!$E7=1)*('Plan d''expériences'!$G7=1),'Plan d''expérimentations'!$H9,"")</f>
        <v>16</v>
      </c>
      <c r="P6" s="2" t="str">
        <f>IF(('Plan d''expériences'!$E7=1)*('Plan d''expériences'!$G7=2),'Plan d''expérimentations'!$H9,"")</f>
        <v/>
      </c>
      <c r="Q6" s="2" t="str">
        <f>IF(('Plan d''expériences'!$E7=2)*('Plan d''expériences'!$G7=1),'Plan d''expérimentations'!$H9,"")</f>
        <v/>
      </c>
      <c r="R6" s="2" t="str">
        <f>IF(('Plan d''expériences'!$E7=2)*('Plan d''expériences'!$G7=2),'Plan d''expérimentations'!$H9,"")</f>
        <v/>
      </c>
    </row>
    <row r="7" spans="1:18" x14ac:dyDescent="0.25">
      <c r="A7" s="1">
        <v>6</v>
      </c>
      <c r="B7" s="2" t="str">
        <f>IF('Plan d''expériences'!$B8=1,'Plan d''expérimentations'!$H10,"")</f>
        <v/>
      </c>
      <c r="C7" s="2">
        <f>IF('Plan d''expériences'!$B8=2,'Plan d''expérimentations'!$H10,"")</f>
        <v>30</v>
      </c>
      <c r="D7" s="2">
        <f>IF('Plan d''expériences'!$C8=1,'Plan d''expérimentations'!$H10,"")</f>
        <v>30</v>
      </c>
      <c r="E7" s="2" t="str">
        <f>IF('Plan d''expériences'!$C8=2,'Plan d''expérimentations'!$H10,"")</f>
        <v/>
      </c>
      <c r="F7" s="2" t="str">
        <f>IF('Plan d''expériences'!$D8=1,'Plan d''expérimentations'!$H10,"")</f>
        <v/>
      </c>
      <c r="G7" s="2">
        <f>IF('Plan d''expériences'!$D8=2,'Plan d''expérimentations'!$H10,"")</f>
        <v>30</v>
      </c>
      <c r="H7" s="2" t="str">
        <f>IF('Plan d''expériences'!$E8=1,'Plan d''expérimentations'!$H10,"")</f>
        <v/>
      </c>
      <c r="I7" s="2">
        <f>IF('Plan d''expériences'!$E8=2,'Plan d''expérimentations'!$H10,"")</f>
        <v>30</v>
      </c>
      <c r="J7" s="2">
        <f>IF('Plan d''expériences'!$F8=1,'Plan d''expérimentations'!$H10,"")</f>
        <v>30</v>
      </c>
      <c r="K7" s="2" t="str">
        <f>IF('Plan d''expériences'!$F8=2,'Plan d''expérimentations'!$H10,"")</f>
        <v/>
      </c>
      <c r="L7" s="2" t="str">
        <f>IF('Plan d''expériences'!$G8=1,'Plan d''expérimentations'!$H10,"")</f>
        <v/>
      </c>
      <c r="M7" s="2">
        <f>IF('Plan d''expériences'!$G8=2,'Plan d''expérimentations'!$H10,"")</f>
        <v>30</v>
      </c>
      <c r="O7" s="2" t="str">
        <f>IF(('Plan d''expériences'!$E8=1)*('Plan d''expériences'!$G8=1),'Plan d''expérimentations'!$H10,"")</f>
        <v/>
      </c>
      <c r="P7" s="2" t="str">
        <f>IF(('Plan d''expériences'!$E8=1)*('Plan d''expériences'!$G8=2),'Plan d''expérimentations'!$H10,"")</f>
        <v/>
      </c>
      <c r="Q7" s="2" t="str">
        <f>IF(('Plan d''expériences'!$E8=2)*('Plan d''expériences'!$G8=1),'Plan d''expérimentations'!$H10,"")</f>
        <v/>
      </c>
      <c r="R7" s="2">
        <f>IF(('Plan d''expériences'!$E8=2)*('Plan d''expériences'!$G8=2),'Plan d''expérimentations'!$H10,"")</f>
        <v>30</v>
      </c>
    </row>
    <row r="8" spans="1:18" x14ac:dyDescent="0.25">
      <c r="A8" s="1">
        <v>7</v>
      </c>
      <c r="B8" s="2" t="str">
        <f>IF('Plan d''expériences'!$B9=1,'Plan d''expérimentations'!$H11,"")</f>
        <v/>
      </c>
      <c r="C8" s="2">
        <f>IF('Plan d''expériences'!$B9=2,'Plan d''expérimentations'!$H11,"")</f>
        <v>41</v>
      </c>
      <c r="D8" s="2">
        <f>IF('Plan d''expériences'!$C9=1,'Plan d''expérimentations'!$H11,"")</f>
        <v>41</v>
      </c>
      <c r="E8" s="2" t="str">
        <f>IF('Plan d''expériences'!$C9=2,'Plan d''expérimentations'!$H11,"")</f>
        <v/>
      </c>
      <c r="F8" s="2">
        <f>IF('Plan d''expériences'!$D9=1,'Plan d''expérimentations'!$H11,"")</f>
        <v>41</v>
      </c>
      <c r="G8" s="2" t="str">
        <f>IF('Plan d''expériences'!$D9=2,'Plan d''expérimentations'!$H11,"")</f>
        <v/>
      </c>
      <c r="H8" s="2">
        <f>IF('Plan d''expériences'!$E9=1,'Plan d''expérimentations'!$H11,"")</f>
        <v>41</v>
      </c>
      <c r="I8" s="2" t="str">
        <f>IF('Plan d''expériences'!$E9=2,'Plan d''expérimentations'!$H11,"")</f>
        <v/>
      </c>
      <c r="J8" s="2" t="str">
        <f>IF('Plan d''expériences'!$F9=1,'Plan d''expérimentations'!$H11,"")</f>
        <v/>
      </c>
      <c r="K8" s="2">
        <f>IF('Plan d''expériences'!$F9=2,'Plan d''expérimentations'!$H11,"")</f>
        <v>41</v>
      </c>
      <c r="L8" s="2" t="str">
        <f>IF('Plan d''expériences'!$G9=1,'Plan d''expérimentations'!$H11,"")</f>
        <v/>
      </c>
      <c r="M8" s="2">
        <f>IF('Plan d''expériences'!$G9=2,'Plan d''expérimentations'!$H11,"")</f>
        <v>41</v>
      </c>
      <c r="O8" s="2" t="str">
        <f>IF(('Plan d''expériences'!$E9=1)*('Plan d''expériences'!$G9=1),'Plan d''expérimentations'!$H11,"")</f>
        <v/>
      </c>
      <c r="P8" s="2">
        <f>IF(('Plan d''expériences'!$E9=1)*('Plan d''expériences'!$G9=2),'Plan d''expérimentations'!$H11,"")</f>
        <v>41</v>
      </c>
      <c r="Q8" s="2" t="str">
        <f>IF(('Plan d''expériences'!$E9=2)*('Plan d''expériences'!$G9=1),'Plan d''expérimentations'!$H11,"")</f>
        <v/>
      </c>
      <c r="R8" s="2" t="str">
        <f>IF(('Plan d''expériences'!$E9=2)*('Plan d''expériences'!$G9=2),'Plan d''expérimentations'!$H11,"")</f>
        <v/>
      </c>
    </row>
    <row r="9" spans="1:18" x14ac:dyDescent="0.25">
      <c r="A9" s="1">
        <v>8</v>
      </c>
      <c r="B9" s="2" t="str">
        <f>IF('Plan d''expériences'!$B10=1,'Plan d''expérimentations'!$H12,"")</f>
        <v/>
      </c>
      <c r="C9" s="2">
        <f>IF('Plan d''expériences'!$B10=2,'Plan d''expérimentations'!$H12,"")</f>
        <v>27</v>
      </c>
      <c r="D9" s="2" t="str">
        <f>IF('Plan d''expériences'!$C10=1,'Plan d''expérimentations'!$H12,"")</f>
        <v/>
      </c>
      <c r="E9" s="2">
        <f>IF('Plan d''expériences'!$C10=2,'Plan d''expérimentations'!$H12,"")</f>
        <v>27</v>
      </c>
      <c r="F9" s="2">
        <f>IF('Plan d''expériences'!$D10=1,'Plan d''expérimentations'!$H12,"")</f>
        <v>27</v>
      </c>
      <c r="G9" s="2" t="str">
        <f>IF('Plan d''expériences'!$D10=2,'Plan d''expérimentations'!$H12,"")</f>
        <v/>
      </c>
      <c r="H9" s="2" t="str">
        <f>IF('Plan d''expériences'!$E10=1,'Plan d''expérimentations'!$H12,"")</f>
        <v/>
      </c>
      <c r="I9" s="2">
        <f>IF('Plan d''expériences'!$E10=2,'Plan d''expérimentations'!$H12,"")</f>
        <v>27</v>
      </c>
      <c r="J9" s="2">
        <f>IF('Plan d''expériences'!$F10=1,'Plan d''expérimentations'!$H12,"")</f>
        <v>27</v>
      </c>
      <c r="K9" s="2" t="str">
        <f>IF('Plan d''expériences'!$F10=2,'Plan d''expérimentations'!$H12,"")</f>
        <v/>
      </c>
      <c r="L9" s="2">
        <f>IF('Plan d''expériences'!$G10=1,'Plan d''expérimentations'!$H12,"")</f>
        <v>27</v>
      </c>
      <c r="M9" s="2" t="str">
        <f>IF('Plan d''expériences'!$G10=2,'Plan d''expérimentations'!$H12,"")</f>
        <v/>
      </c>
      <c r="O9" s="2" t="str">
        <f>IF(('Plan d''expériences'!$E10=1)*('Plan d''expériences'!$G10=1),'Plan d''expérimentations'!$H12,"")</f>
        <v/>
      </c>
      <c r="P9" s="2" t="str">
        <f>IF(('Plan d''expériences'!$E10=1)*('Plan d''expériences'!$G10=2),'Plan d''expérimentations'!$H12,"")</f>
        <v/>
      </c>
      <c r="Q9" s="2">
        <f>IF(('Plan d''expériences'!$E10=2)*('Plan d''expériences'!$G10=1),'Plan d''expérimentations'!$H12,"")</f>
        <v>27</v>
      </c>
      <c r="R9" s="2" t="str">
        <f>IF(('Plan d''expériences'!$E10=2)*('Plan d''expériences'!$G10=2),'Plan d''expérimentations'!$H12,"")</f>
        <v/>
      </c>
    </row>
    <row r="10" spans="1:18" x14ac:dyDescent="0.25">
      <c r="B10" s="1">
        <f>AVERAGE(B2:B9)</f>
        <v>21.5</v>
      </c>
      <c r="C10" s="1">
        <f t="shared" ref="C10:M10" si="0">AVERAGE(C2:C9)</f>
        <v>28.5</v>
      </c>
      <c r="D10" s="1">
        <f t="shared" si="0"/>
        <v>20.75</v>
      </c>
      <c r="E10" s="1">
        <f t="shared" si="0"/>
        <v>29.25</v>
      </c>
      <c r="F10" s="1">
        <f t="shared" si="0"/>
        <v>27.25</v>
      </c>
      <c r="G10" s="1">
        <f t="shared" si="0"/>
        <v>22.75</v>
      </c>
      <c r="H10" s="1">
        <f t="shared" si="0"/>
        <v>26.5</v>
      </c>
      <c r="I10" s="1">
        <f t="shared" si="0"/>
        <v>23.5</v>
      </c>
      <c r="J10" s="1">
        <f t="shared" si="0"/>
        <v>26.5</v>
      </c>
      <c r="K10" s="1">
        <f t="shared" si="0"/>
        <v>23.5</v>
      </c>
      <c r="L10" s="1">
        <f t="shared" si="0"/>
        <v>13.75</v>
      </c>
      <c r="M10" s="1">
        <f t="shared" si="0"/>
        <v>36.25</v>
      </c>
      <c r="O10" s="1">
        <f t="shared" ref="O10:R10" si="1">AVERAGE(O2:O9)</f>
        <v>12</v>
      </c>
      <c r="P10" s="1">
        <f t="shared" si="1"/>
        <v>41</v>
      </c>
      <c r="Q10" s="1">
        <f t="shared" si="1"/>
        <v>15.5</v>
      </c>
      <c r="R10" s="1">
        <f t="shared" si="1"/>
        <v>31.5</v>
      </c>
    </row>
    <row r="12" spans="1:18" x14ac:dyDescent="0.25">
      <c r="A12" s="5" t="s">
        <v>39</v>
      </c>
      <c r="B12" s="5" t="s">
        <v>40</v>
      </c>
      <c r="Q12" s="2" t="s">
        <v>35</v>
      </c>
      <c r="R12" s="2" t="s">
        <v>36</v>
      </c>
    </row>
    <row r="13" spans="1:18" ht="20.25" x14ac:dyDescent="0.25">
      <c r="A13" s="12" t="s">
        <v>23</v>
      </c>
      <c r="B13" s="13" t="s">
        <v>26</v>
      </c>
      <c r="C13" s="8">
        <f>B10</f>
        <v>21.5</v>
      </c>
      <c r="D13" s="9"/>
      <c r="E13" s="9"/>
      <c r="F13" s="9"/>
      <c r="G13" s="9"/>
      <c r="H13" s="9"/>
      <c r="P13" s="9"/>
      <c r="Q13" s="7" t="s">
        <v>15</v>
      </c>
      <c r="R13" s="7" t="s">
        <v>20</v>
      </c>
    </row>
    <row r="14" spans="1:18" x14ac:dyDescent="0.25">
      <c r="A14" s="7"/>
      <c r="B14" s="13" t="s">
        <v>27</v>
      </c>
      <c r="C14" s="8">
        <f>C10</f>
        <v>28.5</v>
      </c>
      <c r="D14" s="9"/>
      <c r="E14" s="9"/>
      <c r="F14" s="9"/>
      <c r="G14" s="9"/>
      <c r="H14" s="9"/>
      <c r="O14" s="2" t="s">
        <v>37</v>
      </c>
      <c r="P14" s="7" t="s">
        <v>16</v>
      </c>
      <c r="Q14" s="10">
        <f>O10</f>
        <v>12</v>
      </c>
      <c r="R14" s="10">
        <f>Q10</f>
        <v>15.5</v>
      </c>
    </row>
    <row r="15" spans="1:18" ht="20.25" x14ac:dyDescent="0.25">
      <c r="A15" s="6" t="s">
        <v>9</v>
      </c>
      <c r="B15" s="7" t="s">
        <v>14</v>
      </c>
      <c r="C15" s="9"/>
      <c r="D15" s="8">
        <f>D10</f>
        <v>20.75</v>
      </c>
      <c r="E15" s="9"/>
      <c r="F15" s="9"/>
      <c r="G15" s="9"/>
      <c r="H15" s="9"/>
      <c r="P15" s="9"/>
      <c r="Q15" s="10">
        <f>H10</f>
        <v>26.5</v>
      </c>
      <c r="R15" s="10">
        <f>I10</f>
        <v>23.5</v>
      </c>
    </row>
    <row r="16" spans="1:18" x14ac:dyDescent="0.25">
      <c r="A16" s="10"/>
      <c r="B16" s="7" t="s">
        <v>19</v>
      </c>
      <c r="C16" s="9"/>
      <c r="D16" s="8">
        <f>E10</f>
        <v>29.25</v>
      </c>
      <c r="E16" s="9"/>
      <c r="F16" s="9"/>
      <c r="G16" s="9"/>
      <c r="H16" s="9"/>
      <c r="O16" s="2" t="s">
        <v>38</v>
      </c>
      <c r="P16" s="7" t="s">
        <v>21</v>
      </c>
      <c r="Q16" s="10">
        <f>P10</f>
        <v>41</v>
      </c>
      <c r="R16" s="10">
        <f>R10</f>
        <v>31.5</v>
      </c>
    </row>
    <row r="17" spans="1:18" ht="20.25" x14ac:dyDescent="0.25">
      <c r="A17" s="12" t="s">
        <v>24</v>
      </c>
      <c r="B17" s="13" t="s">
        <v>28</v>
      </c>
      <c r="C17" s="11"/>
      <c r="D17" s="9"/>
      <c r="E17" s="8">
        <f>F10</f>
        <v>27.25</v>
      </c>
      <c r="F17" s="9"/>
      <c r="G17" s="9"/>
      <c r="H17" s="9"/>
    </row>
    <row r="18" spans="1:18" x14ac:dyDescent="0.25">
      <c r="A18" s="10"/>
      <c r="B18" s="13" t="s">
        <v>29</v>
      </c>
      <c r="C18" s="11"/>
      <c r="D18" s="9"/>
      <c r="E18" s="8">
        <f>G10</f>
        <v>22.75</v>
      </c>
      <c r="F18" s="9"/>
      <c r="G18" s="9"/>
      <c r="H18" s="9"/>
      <c r="Q18" s="2" t="s">
        <v>37</v>
      </c>
      <c r="R18" s="2" t="s">
        <v>38</v>
      </c>
    </row>
    <row r="19" spans="1:18" x14ac:dyDescent="0.25">
      <c r="A19" s="7" t="s">
        <v>10</v>
      </c>
      <c r="B19" s="7" t="s">
        <v>15</v>
      </c>
      <c r="C19" s="9"/>
      <c r="D19" s="9"/>
      <c r="E19" s="9"/>
      <c r="F19" s="8">
        <f>H10</f>
        <v>26.5</v>
      </c>
      <c r="G19" s="9"/>
      <c r="H19" s="9"/>
      <c r="P19" s="9"/>
      <c r="Q19" s="7" t="s">
        <v>16</v>
      </c>
      <c r="R19" s="7" t="s">
        <v>21</v>
      </c>
    </row>
    <row r="20" spans="1:18" x14ac:dyDescent="0.25">
      <c r="A20" s="10"/>
      <c r="B20" s="7" t="s">
        <v>20</v>
      </c>
      <c r="C20" s="9"/>
      <c r="D20" s="9"/>
      <c r="E20" s="9"/>
      <c r="F20" s="8">
        <f>I10</f>
        <v>23.5</v>
      </c>
      <c r="G20" s="9"/>
      <c r="H20" s="9"/>
      <c r="O20" s="2" t="s">
        <v>35</v>
      </c>
      <c r="P20" s="7" t="s">
        <v>15</v>
      </c>
      <c r="Q20" s="10">
        <f>+O10</f>
        <v>12</v>
      </c>
      <c r="R20" s="10">
        <f>+P10</f>
        <v>41</v>
      </c>
    </row>
    <row r="21" spans="1:18" ht="20.25" x14ac:dyDescent="0.25">
      <c r="A21" s="12" t="s">
        <v>25</v>
      </c>
      <c r="B21" s="13" t="s">
        <v>30</v>
      </c>
      <c r="C21" s="9"/>
      <c r="D21" s="11"/>
      <c r="E21" s="9"/>
      <c r="F21" s="9"/>
      <c r="G21" s="8">
        <f>J10</f>
        <v>26.5</v>
      </c>
      <c r="H21" s="9"/>
      <c r="P21" s="9"/>
      <c r="Q21" s="10">
        <f>+B10</f>
        <v>21.5</v>
      </c>
      <c r="R21" s="10">
        <f>+C10</f>
        <v>28.5</v>
      </c>
    </row>
    <row r="22" spans="1:18" x14ac:dyDescent="0.25">
      <c r="A22" s="10"/>
      <c r="B22" s="13" t="s">
        <v>31</v>
      </c>
      <c r="C22" s="9"/>
      <c r="D22" s="11"/>
      <c r="E22" s="9"/>
      <c r="F22" s="9"/>
      <c r="G22" s="8">
        <f>K10</f>
        <v>23.5</v>
      </c>
      <c r="H22" s="9"/>
      <c r="O22" s="2" t="s">
        <v>36</v>
      </c>
      <c r="P22" s="7" t="s">
        <v>20</v>
      </c>
      <c r="Q22" s="10">
        <f>+Q10</f>
        <v>15.5</v>
      </c>
      <c r="R22" s="10">
        <f>+R10</f>
        <v>31.5</v>
      </c>
    </row>
    <row r="23" spans="1:18" ht="20.25" x14ac:dyDescent="0.25">
      <c r="A23" s="6" t="s">
        <v>11</v>
      </c>
      <c r="B23" s="7" t="s">
        <v>16</v>
      </c>
      <c r="C23" s="9"/>
      <c r="D23" s="9"/>
      <c r="E23" s="9"/>
      <c r="F23" s="9"/>
      <c r="G23" s="9"/>
      <c r="H23" s="8">
        <f>L10</f>
        <v>13.75</v>
      </c>
    </row>
    <row r="24" spans="1:18" x14ac:dyDescent="0.25">
      <c r="A24" s="10"/>
      <c r="B24" s="7" t="s">
        <v>21</v>
      </c>
      <c r="C24" s="9"/>
      <c r="D24" s="9"/>
      <c r="E24" s="9"/>
      <c r="F24" s="9"/>
      <c r="G24" s="9"/>
      <c r="H24" s="8">
        <f>M10</f>
        <v>36.25</v>
      </c>
    </row>
  </sheetData>
  <conditionalFormatting sqref="B2:M9">
    <cfRule type="containsBlanks" dxfId="1" priority="2">
      <formula>LEN(TRIM(B2))=0</formula>
    </cfRule>
  </conditionalFormatting>
  <conditionalFormatting sqref="O2:R9">
    <cfRule type="containsBlanks" dxfId="0" priority="1">
      <formula>LEN(TRIM(O2))=0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Graphiques</vt:lpstr>
      </vt:variant>
      <vt:variant>
        <vt:i4>2</vt:i4>
      </vt:variant>
    </vt:vector>
  </HeadingPairs>
  <TitlesOfParts>
    <vt:vector size="6" baseType="lpstr">
      <vt:lpstr>Table L8</vt:lpstr>
      <vt:lpstr>Plan d'expériences</vt:lpstr>
      <vt:lpstr>Plan d'expérimentations</vt:lpstr>
      <vt:lpstr>Grille de dépouillements</vt:lpstr>
      <vt:lpstr>Graphe des effets moyens</vt:lpstr>
      <vt:lpstr>Couplage Puissance-Epaisseur</vt:lpstr>
    </vt:vector>
  </TitlesOfParts>
  <Company>IUT Orleans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DELPLANQUE Luc</dc:creator>
  <cp:lastModifiedBy>DELPLANQUE Luc</cp:lastModifiedBy>
  <dcterms:created xsi:type="dcterms:W3CDTF">2016-07-29T15:02:32Z</dcterms:created>
  <dcterms:modified xsi:type="dcterms:W3CDTF">2016-07-29T19:24:07Z</dcterms:modified>
</cp:coreProperties>
</file>