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330" windowWidth="23475" windowHeight="9750" activeTab="1"/>
  </bookViews>
  <sheets>
    <sheet name="Produits" sheetId="1" r:id="rId1"/>
    <sheet name="Facture" sheetId="2" r:id="rId2"/>
  </sheets>
  <calcPr calcId="125725"/>
  <customWorkbookViews>
    <customWorkbookView name="Xavier PUMIN - Affichage personnalisé" guid="{31D40F96-FAC2-4EA8-8FC0-990EE35BAD92}" mergeInterval="0" personalView="1" maximized="1" windowWidth="1010" windowHeight="663" activeSheetId="2" showComments="commIndAndComment"/>
  </customWorkbookViews>
</workbook>
</file>

<file path=xl/calcChain.xml><?xml version="1.0" encoding="utf-8"?>
<calcChain xmlns="http://schemas.openxmlformats.org/spreadsheetml/2006/main">
  <c r="E3" i="2"/>
  <c r="E4"/>
  <c r="E5"/>
  <c r="E6"/>
  <c r="E7"/>
  <c r="E8"/>
  <c r="E9"/>
  <c r="E10"/>
  <c r="E11"/>
  <c r="E12"/>
  <c r="E13"/>
  <c r="E14"/>
  <c r="E15"/>
  <c r="C3"/>
  <c r="C4"/>
  <c r="C5"/>
  <c r="C6"/>
  <c r="C7"/>
  <c r="C8"/>
  <c r="C9"/>
  <c r="C10"/>
  <c r="C11"/>
  <c r="C12"/>
  <c r="C13"/>
  <c r="C14"/>
  <c r="C15"/>
  <c r="B3"/>
  <c r="B4"/>
  <c r="B5"/>
  <c r="B6"/>
  <c r="B7"/>
  <c r="B8"/>
  <c r="B9"/>
  <c r="B10"/>
  <c r="B11"/>
  <c r="B12"/>
  <c r="B13"/>
  <c r="B14"/>
  <c r="B15"/>
  <c r="C2"/>
  <c r="E2" s="1"/>
  <c r="B2"/>
  <c r="E17" l="1"/>
  <c r="E19" s="1"/>
  <c r="E22" s="1"/>
  <c r="E24" s="1"/>
  <c r="E25" s="1"/>
</calcChain>
</file>

<file path=xl/sharedStrings.xml><?xml version="1.0" encoding="utf-8"?>
<sst xmlns="http://schemas.openxmlformats.org/spreadsheetml/2006/main" count="36" uniqueCount="32">
  <si>
    <t>CODE</t>
  </si>
  <si>
    <t>DESIGNATION</t>
  </si>
  <si>
    <t>PDT001</t>
  </si>
  <si>
    <t>Ecran 18.5" X96WA</t>
  </si>
  <si>
    <t>PDT002</t>
  </si>
  <si>
    <t>Ecran 22" 120Hz 2233RZ</t>
  </si>
  <si>
    <t>PDT003</t>
  </si>
  <si>
    <t>Imprimante C7280</t>
  </si>
  <si>
    <t>PDT004</t>
  </si>
  <si>
    <t>Imprimante HL 2030</t>
  </si>
  <si>
    <t>PDT005</t>
  </si>
  <si>
    <t>Carte mère P5Q</t>
  </si>
  <si>
    <t>PDT006</t>
  </si>
  <si>
    <t>Carte mère ASROK</t>
  </si>
  <si>
    <t>PDT007</t>
  </si>
  <si>
    <t>Carte graphique HD4890</t>
  </si>
  <si>
    <t>PDT008</t>
  </si>
  <si>
    <t>Carte graphique 6200A</t>
  </si>
  <si>
    <t>PDT009</t>
  </si>
  <si>
    <t>Disque dur WD 1To</t>
  </si>
  <si>
    <t>PDT010</t>
  </si>
  <si>
    <t>Disque dur WD 500Go</t>
  </si>
  <si>
    <t>QUANTITE</t>
  </si>
  <si>
    <t>TOTAL</t>
  </si>
  <si>
    <t>TOTAL TTC</t>
  </si>
  <si>
    <t>REMISE %</t>
  </si>
  <si>
    <t>REMISE €</t>
  </si>
  <si>
    <t>TVA</t>
  </si>
  <si>
    <t>PU HT</t>
  </si>
  <si>
    <t>TOTAL HT</t>
  </si>
  <si>
    <t>TTC</t>
  </si>
  <si>
    <t>Dont TVA</t>
  </si>
</sst>
</file>

<file path=xl/styles.xml><?xml version="1.0" encoding="utf-8"?>
<styleSheet xmlns="http://schemas.openxmlformats.org/spreadsheetml/2006/main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\ _€_-;\-* #,##0\ _€_-;_-* &quot;-&quot;??\ _€_-;_-@_-"/>
    <numFmt numFmtId="166" formatCode="#,##0.00\ _€"/>
    <numFmt numFmtId="167" formatCode="0\%"/>
  </numFmts>
  <fonts count="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theme="3" tint="-0.249977111117893"/>
      <name val="Arial"/>
      <family val="2"/>
    </font>
    <font>
      <b/>
      <sz val="10"/>
      <color theme="3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Fill="1" applyBorder="1" applyAlignment="1">
      <alignment horizontal="center"/>
    </xf>
    <xf numFmtId="0" fontId="3" fillId="0" borderId="0" xfId="0" applyFont="1" applyBorder="1"/>
    <xf numFmtId="0" fontId="3" fillId="0" borderId="3" xfId="0" applyFont="1" applyBorder="1"/>
    <xf numFmtId="164" fontId="0" fillId="0" borderId="3" xfId="0" applyNumberFormat="1" applyBorder="1"/>
    <xf numFmtId="164" fontId="0" fillId="0" borderId="4" xfId="0" applyNumberFormat="1" applyBorder="1"/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165" fontId="0" fillId="0" borderId="3" xfId="2" applyNumberFormat="1" applyFont="1" applyBorder="1" applyProtection="1">
      <protection locked="0"/>
    </xf>
    <xf numFmtId="165" fontId="0" fillId="0" borderId="4" xfId="2" applyNumberFormat="1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7" fillId="2" borderId="1" xfId="0" applyFont="1" applyFill="1" applyBorder="1"/>
    <xf numFmtId="164" fontId="7" fillId="2" borderId="7" xfId="0" applyNumberFormat="1" applyFont="1" applyFill="1" applyBorder="1"/>
    <xf numFmtId="0" fontId="7" fillId="2" borderId="10" xfId="0" applyFont="1" applyFill="1" applyBorder="1" applyAlignment="1">
      <alignment vertical="center"/>
    </xf>
    <xf numFmtId="10" fontId="7" fillId="2" borderId="11" xfId="0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164" fontId="7" fillId="2" borderId="9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164" fontId="8" fillId="2" borderId="9" xfId="0" applyNumberFormat="1" applyFont="1" applyFill="1" applyBorder="1" applyAlignment="1">
      <alignment vertical="center"/>
    </xf>
    <xf numFmtId="164" fontId="8" fillId="2" borderId="7" xfId="0" applyNumberFormat="1" applyFont="1" applyFill="1" applyBorder="1" applyAlignment="1">
      <alignment vertical="center"/>
    </xf>
    <xf numFmtId="167" fontId="8" fillId="2" borderId="7" xfId="3" applyNumberFormat="1" applyFont="1" applyFill="1" applyBorder="1" applyAlignment="1">
      <alignment vertical="center"/>
    </xf>
    <xf numFmtId="164" fontId="0" fillId="0" borderId="7" xfId="0" applyNumberFormat="1" applyBorder="1" applyProtection="1"/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166" fontId="5" fillId="3" borderId="14" xfId="0" applyNumberFormat="1" applyFont="1" applyFill="1" applyBorder="1" applyAlignment="1">
      <alignment horizontal="center" vertical="center"/>
    </xf>
    <xf numFmtId="0" fontId="1" fillId="0" borderId="1" xfId="0" applyFont="1" applyBorder="1" applyProtection="1">
      <protection locked="0"/>
    </xf>
    <xf numFmtId="0" fontId="3" fillId="0" borderId="2" xfId="0" applyFont="1" applyBorder="1"/>
    <xf numFmtId="164" fontId="0" fillId="0" borderId="2" xfId="0" applyNumberFormat="1" applyBorder="1"/>
    <xf numFmtId="165" fontId="0" fillId="0" borderId="2" xfId="2" applyNumberFormat="1" applyFont="1" applyBorder="1" applyProtection="1">
      <protection locked="0"/>
    </xf>
    <xf numFmtId="164" fontId="0" fillId="0" borderId="8" xfId="0" applyNumberFormat="1" applyBorder="1" applyProtection="1"/>
    <xf numFmtId="164" fontId="0" fillId="0" borderId="9" xfId="0" applyNumberFormat="1" applyBorder="1" applyProtection="1"/>
    <xf numFmtId="0" fontId="3" fillId="0" borderId="4" xfId="0" applyFont="1" applyBorder="1"/>
  </cellXfs>
  <cellStyles count="4">
    <cellStyle name="Euro" xfId="1"/>
    <cellStyle name="Milliers" xfId="2" builtinId="3"/>
    <cellStyle name="Normal" xfId="0" builtinId="0"/>
    <cellStyle name="Pourcentag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16" fmlaLink="$E$29" horiz="1" max="100" page="10" val="0"/>
</file>

<file path=xl/ctrlProps/ctrlProp2.xml><?xml version="1.0" encoding="utf-8"?>
<formControlPr xmlns="http://schemas.microsoft.com/office/spreadsheetml/2009/9/main" objectType="Drop" dropStyle="combo" dx="16" fmlaLink="$F$26" fmlaRange="TVA!$A$1:$A$3" noThreeD="1" val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workbookViewId="0">
      <selection activeCell="A2" sqref="A2"/>
    </sheetView>
  </sheetViews>
  <sheetFormatPr baseColWidth="10" defaultRowHeight="12.75"/>
  <cols>
    <col min="2" max="2" width="24.140625" customWidth="1"/>
    <col min="3" max="3" width="12.7109375" bestFit="1" customWidth="1"/>
  </cols>
  <sheetData>
    <row r="1" spans="1:6" ht="34.5" customHeight="1">
      <c r="A1" s="13" t="s">
        <v>0</v>
      </c>
      <c r="B1" s="14" t="s">
        <v>1</v>
      </c>
      <c r="C1" s="14" t="s">
        <v>28</v>
      </c>
      <c r="D1" s="1"/>
      <c r="E1" s="1"/>
      <c r="F1" s="1"/>
    </row>
    <row r="2" spans="1:6">
      <c r="A2" s="10" t="s">
        <v>2</v>
      </c>
      <c r="B2" s="3" t="s">
        <v>3</v>
      </c>
      <c r="C2" s="4">
        <v>74.5</v>
      </c>
    </row>
    <row r="3" spans="1:6">
      <c r="A3" s="10" t="s">
        <v>4</v>
      </c>
      <c r="B3" s="3" t="s">
        <v>5</v>
      </c>
      <c r="C3" s="4">
        <v>283.5</v>
      </c>
    </row>
    <row r="4" spans="1:6">
      <c r="A4" s="10" t="s">
        <v>6</v>
      </c>
      <c r="B4" s="3" t="s">
        <v>7</v>
      </c>
      <c r="C4" s="4">
        <v>133</v>
      </c>
    </row>
    <row r="5" spans="1:6">
      <c r="A5" s="10" t="s">
        <v>8</v>
      </c>
      <c r="B5" s="3" t="s">
        <v>9</v>
      </c>
      <c r="C5" s="4">
        <v>57.7</v>
      </c>
    </row>
    <row r="6" spans="1:6">
      <c r="A6" s="10" t="s">
        <v>10</v>
      </c>
      <c r="B6" s="3" t="s">
        <v>11</v>
      </c>
      <c r="C6" s="4">
        <v>94.5</v>
      </c>
    </row>
    <row r="7" spans="1:6">
      <c r="A7" s="10" t="s">
        <v>12</v>
      </c>
      <c r="B7" s="3" t="s">
        <v>13</v>
      </c>
      <c r="C7" s="4">
        <v>47.6</v>
      </c>
    </row>
    <row r="8" spans="1:6">
      <c r="A8" s="10" t="s">
        <v>14</v>
      </c>
      <c r="B8" s="3" t="s">
        <v>15</v>
      </c>
      <c r="C8" s="4">
        <v>183</v>
      </c>
    </row>
    <row r="9" spans="1:6">
      <c r="A9" s="10" t="s">
        <v>16</v>
      </c>
      <c r="B9" s="3" t="s">
        <v>17</v>
      </c>
      <c r="C9" s="4">
        <v>31.8</v>
      </c>
    </row>
    <row r="10" spans="1:6">
      <c r="A10" s="10" t="s">
        <v>18</v>
      </c>
      <c r="B10" s="3" t="s">
        <v>19</v>
      </c>
      <c r="C10" s="4">
        <v>69.400000000000006</v>
      </c>
    </row>
    <row r="11" spans="1:6">
      <c r="A11" s="10" t="s">
        <v>20</v>
      </c>
      <c r="B11" s="3" t="s">
        <v>21</v>
      </c>
      <c r="C11" s="4">
        <v>44</v>
      </c>
    </row>
    <row r="12" spans="1:6">
      <c r="B12" s="2"/>
      <c r="C12" s="2"/>
    </row>
    <row r="13" spans="1:6">
      <c r="B13" s="2"/>
      <c r="C13" s="2"/>
    </row>
    <row r="14" spans="1:6">
      <c r="B14" s="2"/>
      <c r="C14" s="2"/>
    </row>
    <row r="15" spans="1:6">
      <c r="B15" s="2"/>
      <c r="C15" s="2"/>
    </row>
    <row r="16" spans="1:6">
      <c r="B16" s="2"/>
      <c r="C16" s="2"/>
    </row>
    <row r="17" spans="2:3">
      <c r="B17" s="2"/>
      <c r="C17" s="2"/>
    </row>
    <row r="18" spans="2:3">
      <c r="B18" s="2"/>
      <c r="C18" s="2"/>
    </row>
    <row r="19" spans="2:3">
      <c r="B19" s="2"/>
      <c r="C19" s="2"/>
    </row>
    <row r="20" spans="2:3">
      <c r="B20" s="2"/>
      <c r="C20" s="2"/>
    </row>
    <row r="21" spans="2:3">
      <c r="B21" s="2"/>
      <c r="C21" s="2"/>
    </row>
    <row r="22" spans="2:3">
      <c r="B22" s="2"/>
      <c r="C22" s="2"/>
    </row>
    <row r="23" spans="2:3">
      <c r="B23" s="2"/>
      <c r="C23" s="2"/>
    </row>
    <row r="24" spans="2:3">
      <c r="B24" s="2"/>
      <c r="C24" s="2"/>
    </row>
    <row r="25" spans="2:3">
      <c r="B25" s="2"/>
      <c r="C25" s="2"/>
    </row>
    <row r="26" spans="2:3">
      <c r="B26" s="2"/>
      <c r="C26" s="2"/>
    </row>
    <row r="27" spans="2:3">
      <c r="B27" s="2"/>
      <c r="C27" s="2"/>
    </row>
    <row r="28" spans="2:3">
      <c r="B28" s="2"/>
      <c r="C28" s="2"/>
    </row>
    <row r="29" spans="2:3">
      <c r="B29" s="2"/>
      <c r="C29" s="2"/>
    </row>
    <row r="30" spans="2:3">
      <c r="B30" s="2"/>
      <c r="C30" s="2"/>
    </row>
    <row r="31" spans="2:3">
      <c r="B31" s="2"/>
      <c r="C31" s="2"/>
    </row>
    <row r="32" spans="2:3">
      <c r="B32" s="2"/>
      <c r="C32" s="2"/>
    </row>
    <row r="33" spans="2:3">
      <c r="B33" s="2"/>
      <c r="C33" s="2"/>
    </row>
    <row r="34" spans="2:3">
      <c r="B34" s="2"/>
      <c r="C34" s="2"/>
    </row>
    <row r="35" spans="2:3">
      <c r="B35" s="2"/>
      <c r="C35" s="2"/>
    </row>
    <row r="36" spans="2:3">
      <c r="B36" s="2"/>
      <c r="C36" s="2"/>
    </row>
    <row r="37" spans="2:3">
      <c r="B37" s="2"/>
      <c r="C37" s="2"/>
    </row>
    <row r="38" spans="2:3">
      <c r="B38" s="2"/>
      <c r="C38" s="2"/>
    </row>
    <row r="39" spans="2:3">
      <c r="B39" s="2"/>
      <c r="C39" s="2"/>
    </row>
    <row r="40" spans="2:3">
      <c r="B40" s="2"/>
      <c r="C40" s="2"/>
    </row>
    <row r="41" spans="2:3">
      <c r="B41" s="2"/>
      <c r="C41" s="2"/>
    </row>
  </sheetData>
  <customSheetViews>
    <customSheetView guid="{31D40F96-FAC2-4EA8-8FC0-990EE35BAD92}">
      <selection activeCell="C2" sqref="C2"/>
      <pageMargins left="0.78740157499999996" right="0.78740157499999996" top="0.984251969" bottom="0.984251969" header="0.4921259845" footer="0.4921259845"/>
      <headerFooter alignWithMargins="0"/>
    </customSheetView>
  </customSheetViews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>
      <selection activeCell="B5" sqref="B5"/>
    </sheetView>
  </sheetViews>
  <sheetFormatPr baseColWidth="10" defaultRowHeight="12.75"/>
  <cols>
    <col min="2" max="2" width="24.140625" customWidth="1"/>
    <col min="5" max="5" width="16" customWidth="1"/>
  </cols>
  <sheetData>
    <row r="1" spans="1:5" ht="34.5" customHeight="1" thickBot="1">
      <c r="A1" s="27" t="s">
        <v>0</v>
      </c>
      <c r="B1" s="28" t="s">
        <v>1</v>
      </c>
      <c r="C1" s="28" t="s">
        <v>28</v>
      </c>
      <c r="D1" s="28" t="s">
        <v>22</v>
      </c>
      <c r="E1" s="29" t="s">
        <v>23</v>
      </c>
    </row>
    <row r="2" spans="1:5">
      <c r="A2" s="30" t="s">
        <v>2</v>
      </c>
      <c r="B2" s="31" t="str">
        <f>IF(ISBLANK(A2),"",VLOOKUP(A2,Produits!A$1:C$11,2,FALSE))</f>
        <v>Ecran 18.5" X96WA</v>
      </c>
      <c r="C2" s="32">
        <f>IF(ISNA(VLOOKUP(A2,Produits!A$1:C$11,3,FALSE)),"",VLOOKUP(A2,Produits!A$1:C$11,3,FALSE))</f>
        <v>74.5</v>
      </c>
      <c r="D2" s="33">
        <v>2</v>
      </c>
      <c r="E2" s="26">
        <f>IF(ISBLANK(A2),"",C2*D2)</f>
        <v>149</v>
      </c>
    </row>
    <row r="3" spans="1:5">
      <c r="A3" s="10"/>
      <c r="B3" s="3" t="str">
        <f>IF(ISBLANK(A3),"",VLOOKUP(A3,Produits!A$1:C$11,2,FALSE))</f>
        <v/>
      </c>
      <c r="C3" s="4" t="str">
        <f>IF(ISNA(VLOOKUP(A3,Produits!A$1:C$11,3,FALSE)),"",VLOOKUP(A3,Produits!A$1:C$11,3,FALSE))</f>
        <v/>
      </c>
      <c r="D3" s="8"/>
      <c r="E3" s="34" t="str">
        <f t="shared" ref="E3:E15" si="0">IF(ISBLANK(A3),"",C3*D3)</f>
        <v/>
      </c>
    </row>
    <row r="4" spans="1:5">
      <c r="A4" s="6"/>
      <c r="B4" s="3" t="str">
        <f>IF(ISBLANK(A4),"",VLOOKUP(A4,Produits!A$1:C$11,2,FALSE))</f>
        <v/>
      </c>
      <c r="C4" s="4" t="str">
        <f>IF(ISNA(VLOOKUP(A4,Produits!A$1:C$11,3,FALSE)),"",VLOOKUP(A4,Produits!A$1:C$11,3,FALSE))</f>
        <v/>
      </c>
      <c r="D4" s="8"/>
      <c r="E4" s="34" t="str">
        <f t="shared" si="0"/>
        <v/>
      </c>
    </row>
    <row r="5" spans="1:5">
      <c r="A5" s="6"/>
      <c r="B5" s="3" t="str">
        <f>IF(ISBLANK(A5),"",VLOOKUP(A5,Produits!A$1:C$11,2,FALSE))</f>
        <v/>
      </c>
      <c r="C5" s="4" t="str">
        <f>IF(ISNA(VLOOKUP(A5,Produits!A$1:C$11,3,FALSE)),"",VLOOKUP(A5,Produits!A$1:C$11,3,FALSE))</f>
        <v/>
      </c>
      <c r="D5" s="8"/>
      <c r="E5" s="34" t="str">
        <f t="shared" si="0"/>
        <v/>
      </c>
    </row>
    <row r="6" spans="1:5">
      <c r="A6" s="6"/>
      <c r="B6" s="3" t="str">
        <f>IF(ISBLANK(A6),"",VLOOKUP(A6,Produits!A$1:C$11,2,FALSE))</f>
        <v/>
      </c>
      <c r="C6" s="4" t="str">
        <f>IF(ISNA(VLOOKUP(A6,Produits!A$1:C$11,3,FALSE)),"",VLOOKUP(A6,Produits!A$1:C$11,3,FALSE))</f>
        <v/>
      </c>
      <c r="D6" s="8"/>
      <c r="E6" s="34" t="str">
        <f t="shared" si="0"/>
        <v/>
      </c>
    </row>
    <row r="7" spans="1:5">
      <c r="A7" s="6"/>
      <c r="B7" s="3" t="str">
        <f>IF(ISBLANK(A7),"",VLOOKUP(A7,Produits!A$1:C$11,2,FALSE))</f>
        <v/>
      </c>
      <c r="C7" s="4" t="str">
        <f>IF(ISNA(VLOOKUP(A7,Produits!A$1:C$11,3,FALSE)),"",VLOOKUP(A7,Produits!A$1:C$11,3,FALSE))</f>
        <v/>
      </c>
      <c r="D7" s="8"/>
      <c r="E7" s="34" t="str">
        <f t="shared" si="0"/>
        <v/>
      </c>
    </row>
    <row r="8" spans="1:5">
      <c r="A8" s="6"/>
      <c r="B8" s="3" t="str">
        <f>IF(ISBLANK(A8),"",VLOOKUP(A8,Produits!A$1:C$11,2,FALSE))</f>
        <v/>
      </c>
      <c r="C8" s="4" t="str">
        <f>IF(ISNA(VLOOKUP(A8,Produits!A$1:C$11,3,FALSE)),"",VLOOKUP(A8,Produits!A$1:C$11,3,FALSE))</f>
        <v/>
      </c>
      <c r="D8" s="8"/>
      <c r="E8" s="34" t="str">
        <f t="shared" si="0"/>
        <v/>
      </c>
    </row>
    <row r="9" spans="1:5">
      <c r="A9" s="6"/>
      <c r="B9" s="3" t="str">
        <f>IF(ISBLANK(A9),"",VLOOKUP(A9,Produits!A$1:C$11,2,FALSE))</f>
        <v/>
      </c>
      <c r="C9" s="4" t="str">
        <f>IF(ISNA(VLOOKUP(A9,Produits!A$1:C$11,3,FALSE)),"",VLOOKUP(A9,Produits!A$1:C$11,3,FALSE))</f>
        <v/>
      </c>
      <c r="D9" s="8"/>
      <c r="E9" s="34" t="str">
        <f t="shared" si="0"/>
        <v/>
      </c>
    </row>
    <row r="10" spans="1:5">
      <c r="A10" s="6"/>
      <c r="B10" s="3" t="str">
        <f>IF(ISBLANK(A10),"",VLOOKUP(A10,Produits!A$1:C$11,2,FALSE))</f>
        <v/>
      </c>
      <c r="C10" s="4" t="str">
        <f>IF(ISNA(VLOOKUP(A10,Produits!A$1:C$11,3,FALSE)),"",VLOOKUP(A10,Produits!A$1:C$11,3,FALSE))</f>
        <v/>
      </c>
      <c r="D10" s="8"/>
      <c r="E10" s="34" t="str">
        <f t="shared" si="0"/>
        <v/>
      </c>
    </row>
    <row r="11" spans="1:5">
      <c r="A11" s="6"/>
      <c r="B11" s="3" t="str">
        <f>IF(ISBLANK(A11),"",VLOOKUP(A11,Produits!A$1:C$11,2,FALSE))</f>
        <v/>
      </c>
      <c r="C11" s="4" t="str">
        <f>IF(ISNA(VLOOKUP(A11,Produits!A$1:C$11,3,FALSE)),"",VLOOKUP(A11,Produits!A$1:C$11,3,FALSE))</f>
        <v/>
      </c>
      <c r="D11" s="8"/>
      <c r="E11" s="34" t="str">
        <f t="shared" si="0"/>
        <v/>
      </c>
    </row>
    <row r="12" spans="1:5">
      <c r="A12" s="6"/>
      <c r="B12" s="3" t="str">
        <f>IF(ISBLANK(A12),"",VLOOKUP(A12,Produits!A$1:C$11,2,FALSE))</f>
        <v/>
      </c>
      <c r="C12" s="4" t="str">
        <f>IF(ISNA(VLOOKUP(A12,Produits!A$1:C$11,3,FALSE)),"",VLOOKUP(A12,Produits!A$1:C$11,3,FALSE))</f>
        <v/>
      </c>
      <c r="D12" s="8"/>
      <c r="E12" s="34" t="str">
        <f t="shared" si="0"/>
        <v/>
      </c>
    </row>
    <row r="13" spans="1:5">
      <c r="A13" s="6"/>
      <c r="B13" s="3" t="str">
        <f>IF(ISBLANK(A13),"",VLOOKUP(A13,Produits!A$1:C$11,2,FALSE))</f>
        <v/>
      </c>
      <c r="C13" s="4" t="str">
        <f>IF(ISNA(VLOOKUP(A13,Produits!A$1:C$11,3,FALSE)),"",VLOOKUP(A13,Produits!A$1:C$11,3,FALSE))</f>
        <v/>
      </c>
      <c r="D13" s="8"/>
      <c r="E13" s="34" t="str">
        <f t="shared" si="0"/>
        <v/>
      </c>
    </row>
    <row r="14" spans="1:5">
      <c r="A14" s="6"/>
      <c r="B14" s="3" t="str">
        <f>IF(ISBLANK(A14),"",VLOOKUP(A14,Produits!A$1:C$11,2,FALSE))</f>
        <v/>
      </c>
      <c r="C14" s="4" t="str">
        <f>IF(ISNA(VLOOKUP(A14,Produits!A$1:C$11,3,FALSE)),"",VLOOKUP(A14,Produits!A$1:C$11,3,FALSE))</f>
        <v/>
      </c>
      <c r="D14" s="8"/>
      <c r="E14" s="34" t="str">
        <f t="shared" si="0"/>
        <v/>
      </c>
    </row>
    <row r="15" spans="1:5" ht="13.5" thickBot="1">
      <c r="A15" s="7"/>
      <c r="B15" s="36" t="str">
        <f>IF(ISBLANK(A15),"",VLOOKUP(A15,Produits!A$1:C$11,2,FALSE))</f>
        <v/>
      </c>
      <c r="C15" s="5" t="str">
        <f>IF(ISNA(VLOOKUP(A15,Produits!A$1:C$11,3,FALSE)),"",VLOOKUP(A15,Produits!A$1:C$11,3,FALSE))</f>
        <v/>
      </c>
      <c r="D15" s="9"/>
      <c r="E15" s="35" t="str">
        <f t="shared" si="0"/>
        <v/>
      </c>
    </row>
    <row r="16" spans="1:5" ht="13.5" thickBot="1">
      <c r="B16" s="2"/>
    </row>
    <row r="17" spans="2:5">
      <c r="B17" s="2"/>
      <c r="D17" s="15" t="s">
        <v>29</v>
      </c>
      <c r="E17" s="16">
        <f>SUM(E2:E15)</f>
        <v>149</v>
      </c>
    </row>
    <row r="18" spans="2:5">
      <c r="B18" s="2"/>
      <c r="D18" s="17" t="s">
        <v>27</v>
      </c>
      <c r="E18" s="18">
        <v>0.2</v>
      </c>
    </row>
    <row r="19" spans="2:5" ht="13.5" thickBot="1">
      <c r="D19" s="19" t="s">
        <v>30</v>
      </c>
      <c r="E19" s="20">
        <f>E17*(1+E18)</f>
        <v>178.79999999999998</v>
      </c>
    </row>
    <row r="20" spans="2:5" ht="13.5" thickBot="1"/>
    <row r="21" spans="2:5">
      <c r="D21" s="21" t="s">
        <v>25</v>
      </c>
      <c r="E21" s="25"/>
    </row>
    <row r="22" spans="2:5" ht="13.5" thickBot="1">
      <c r="D22" s="22" t="s">
        <v>26</v>
      </c>
      <c r="E22" s="23">
        <f>E19*E21/100</f>
        <v>0</v>
      </c>
    </row>
    <row r="23" spans="2:5" ht="13.5" thickBot="1">
      <c r="D23" s="11"/>
      <c r="E23" s="12"/>
    </row>
    <row r="24" spans="2:5">
      <c r="B24" s="2"/>
      <c r="D24" s="21" t="s">
        <v>24</v>
      </c>
      <c r="E24" s="24">
        <f>E19-E22</f>
        <v>178.79999999999998</v>
      </c>
    </row>
    <row r="25" spans="2:5" ht="13.5" thickBot="1">
      <c r="B25" s="2"/>
      <c r="D25" s="22" t="s">
        <v>31</v>
      </c>
      <c r="E25" s="23">
        <f>E18*E24/(1+E18)</f>
        <v>29.8</v>
      </c>
    </row>
    <row r="26" spans="2:5">
      <c r="B26" s="2"/>
    </row>
    <row r="27" spans="2:5">
      <c r="B27" s="2"/>
    </row>
    <row r="28" spans="2:5">
      <c r="B28" s="2"/>
    </row>
    <row r="29" spans="2:5">
      <c r="B29" s="2"/>
    </row>
    <row r="30" spans="2:5">
      <c r="B30" s="2"/>
    </row>
    <row r="31" spans="2:5">
      <c r="B31" s="2"/>
    </row>
    <row r="32" spans="2:5">
      <c r="B32" s="2"/>
    </row>
    <row r="33" spans="2:2">
      <c r="B33" s="2"/>
    </row>
    <row r="34" spans="2:2">
      <c r="B34" s="2"/>
    </row>
  </sheetData>
  <customSheetViews>
    <customSheetView guid="{31D40F96-FAC2-4EA8-8FC0-990EE35BAD92}">
      <selection activeCell="F1" sqref="F1"/>
      <pageMargins left="0.78740157499999996" right="0.78740157499999996" top="0.984251969" bottom="0.984251969" header="0.4921259845" footer="0.4921259845"/>
      <pageSetup paperSize="9" orientation="portrait" r:id="rId1"/>
      <headerFooter alignWithMargins="0"/>
    </customSheetView>
  </customSheetViews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Produits</vt:lpstr>
      <vt:lpstr>Facture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 PUMIN</dc:creator>
  <cp:lastModifiedBy>Xavier</cp:lastModifiedBy>
  <dcterms:created xsi:type="dcterms:W3CDTF">2014-04-07T12:25:12Z</dcterms:created>
  <dcterms:modified xsi:type="dcterms:W3CDTF">2014-06-10T11:55:55Z</dcterms:modified>
</cp:coreProperties>
</file>