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Projet 1" sheetId="1" r:id="rId1"/>
    <sheet name="Projet 2" sheetId="2" r:id="rId2"/>
  </sheets>
  <definedNames/>
  <calcPr fullCalcOnLoad="1"/>
</workbook>
</file>

<file path=xl/sharedStrings.xml><?xml version="1.0" encoding="utf-8"?>
<sst xmlns="http://schemas.openxmlformats.org/spreadsheetml/2006/main" count="35" uniqueCount="19">
  <si>
    <t>Périodes</t>
  </si>
  <si>
    <t>Dotations aux amortissements</t>
  </si>
  <si>
    <t>Capacité d'autofinancement</t>
  </si>
  <si>
    <t>Dotations aux Amortissements</t>
  </si>
  <si>
    <t>Résultat net avant impôt</t>
  </si>
  <si>
    <t>Résultat net après impôt</t>
  </si>
  <si>
    <t>Impôt sur bénéfices à 33,33 %</t>
  </si>
  <si>
    <t>Chiffre d'affaires</t>
  </si>
  <si>
    <t>Charges d'exploitation</t>
  </si>
  <si>
    <t>Valeur résiduelle</t>
  </si>
  <si>
    <t>Flux Nets de Trésorerie</t>
  </si>
  <si>
    <t>Indice de profitabilité : Somme FNT/Investissement</t>
  </si>
  <si>
    <t>Taux Interne de Rentabilité</t>
  </si>
  <si>
    <t>Société SAUZELLE - CAF et FNT prévisionnels du PROJET 1</t>
  </si>
  <si>
    <t>Zones de saisie =&gt;</t>
  </si>
  <si>
    <t>Valeur Actuelle Nette des Flux Nets de Trésorerie</t>
  </si>
  <si>
    <t>Quelle hypothèse conseillerez-vous au chef d’entreprise ?</t>
  </si>
  <si>
    <t>Le choix doit se porter sur le projet n°2.</t>
  </si>
  <si>
    <t>Selon les critères de la VAN, du TIR et de l'IP le projet 2 est le plus rentable.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</si>
</sst>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\ &quot;€&quot;;[Red]\-#,##0.0\ &quot;€&quot;"/>
    <numFmt numFmtId="174" formatCode="#,##0.000\ _€;[Red]\-#,##0.000\ _€"/>
    <numFmt numFmtId="175" formatCode="#,##0.0\ _€;[Red]\-#,##0.0\ _€"/>
    <numFmt numFmtId="176" formatCode="0.0000"/>
    <numFmt numFmtId="177" formatCode="0.000"/>
    <numFmt numFmtId="178" formatCode="0.00000"/>
    <numFmt numFmtId="179" formatCode="0.000000"/>
    <numFmt numFmtId="180" formatCode="0.0000000"/>
    <numFmt numFmtId="181" formatCode="#,##0.0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2">
    <xf numFmtId="0" fontId="0" fillId="0" borderId="0" xfId="0" applyAlignment="1">
      <alignment/>
    </xf>
    <xf numFmtId="2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2" fontId="18" fillId="33" borderId="0" xfId="0" applyNumberFormat="1" applyFont="1" applyFill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2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39" fillId="9" borderId="10" xfId="0" applyFont="1" applyFill="1" applyBorder="1" applyAlignment="1">
      <alignment horizontal="center" vertical="center"/>
    </xf>
    <xf numFmtId="0" fontId="39" fillId="9" borderId="11" xfId="0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9" fillId="0" borderId="11" xfId="0" applyFont="1" applyBorder="1" applyAlignment="1">
      <alignment/>
    </xf>
    <xf numFmtId="2" fontId="18" fillId="33" borderId="11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/>
    </xf>
    <xf numFmtId="0" fontId="18" fillId="0" borderId="12" xfId="0" applyFont="1" applyFill="1" applyBorder="1" applyAlignment="1">
      <alignment vertical="center"/>
    </xf>
    <xf numFmtId="4" fontId="20" fillId="13" borderId="13" xfId="0" applyNumberFormat="1" applyFont="1" applyFill="1" applyBorder="1" applyAlignment="1">
      <alignment vertical="center"/>
    </xf>
    <xf numFmtId="2" fontId="20" fillId="13" borderId="13" xfId="0" applyNumberFormat="1" applyFont="1" applyFill="1" applyBorder="1" applyAlignment="1">
      <alignment vertical="center"/>
    </xf>
    <xf numFmtId="9" fontId="20" fillId="13" borderId="18" xfId="0" applyNumberFormat="1" applyFont="1" applyFill="1" applyBorder="1" applyAlignment="1">
      <alignment/>
    </xf>
    <xf numFmtId="2" fontId="18" fillId="33" borderId="12" xfId="0" applyNumberFormat="1" applyFont="1" applyFill="1" applyBorder="1" applyAlignment="1">
      <alignment vertical="center"/>
    </xf>
    <xf numFmtId="4" fontId="20" fillId="13" borderId="19" xfId="0" applyNumberFormat="1" applyFont="1" applyFill="1" applyBorder="1" applyAlignment="1">
      <alignment vertical="center"/>
    </xf>
    <xf numFmtId="9" fontId="20" fillId="13" borderId="20" xfId="0" applyNumberFormat="1" applyFont="1" applyFill="1" applyBorder="1" applyAlignment="1">
      <alignment/>
    </xf>
    <xf numFmtId="0" fontId="18" fillId="10" borderId="10" xfId="0" applyFont="1" applyFill="1" applyBorder="1" applyAlignment="1">
      <alignment horizontal="right" vertical="center"/>
    </xf>
    <xf numFmtId="0" fontId="18" fillId="8" borderId="10" xfId="0" applyFont="1" applyFill="1" applyBorder="1" applyAlignment="1">
      <alignment vertical="center"/>
    </xf>
    <xf numFmtId="3" fontId="18" fillId="10" borderId="11" xfId="0" applyNumberFormat="1" applyFont="1" applyFill="1" applyBorder="1" applyAlignment="1">
      <alignment horizontal="center" vertical="center"/>
    </xf>
    <xf numFmtId="4" fontId="18" fillId="0" borderId="11" xfId="0" applyNumberFormat="1" applyFont="1" applyBorder="1" applyAlignment="1">
      <alignment vertical="center"/>
    </xf>
    <xf numFmtId="3" fontId="18" fillId="1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vertical="center"/>
    </xf>
    <xf numFmtId="3" fontId="18" fillId="10" borderId="13" xfId="0" applyNumberFormat="1" applyFont="1" applyFill="1" applyBorder="1" applyAlignment="1">
      <alignment horizontal="center" vertical="center"/>
    </xf>
    <xf numFmtId="4" fontId="18" fillId="27" borderId="13" xfId="0" applyNumberFormat="1" applyFont="1" applyFill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4" fontId="18" fillId="27" borderId="22" xfId="0" applyNumberFormat="1" applyFont="1" applyFill="1" applyBorder="1" applyAlignment="1">
      <alignment vertical="center"/>
    </xf>
    <xf numFmtId="4" fontId="18" fillId="0" borderId="23" xfId="0" applyNumberFormat="1" applyFont="1" applyBorder="1" applyAlignment="1">
      <alignment vertical="center"/>
    </xf>
    <xf numFmtId="4" fontId="18" fillId="0" borderId="22" xfId="0" applyNumberFormat="1" applyFont="1" applyBorder="1" applyAlignment="1">
      <alignment vertical="center"/>
    </xf>
    <xf numFmtId="4" fontId="18" fillId="0" borderId="24" xfId="0" applyNumberFormat="1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4" fontId="19" fillId="0" borderId="26" xfId="0" applyNumberFormat="1" applyFont="1" applyBorder="1" applyAlignment="1">
      <alignment horizontal="center" vertical="center"/>
    </xf>
    <xf numFmtId="4" fontId="19" fillId="27" borderId="27" xfId="0" applyNumberFormat="1" applyFont="1" applyFill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19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4" fontId="19" fillId="0" borderId="30" xfId="0" applyNumberFormat="1" applyFont="1" applyBorder="1" applyAlignment="1">
      <alignment vertical="center"/>
    </xf>
    <xf numFmtId="4" fontId="19" fillId="0" borderId="31" xfId="0" applyNumberFormat="1" applyFont="1" applyBorder="1" applyAlignment="1">
      <alignment vertical="center"/>
    </xf>
    <xf numFmtId="4" fontId="19" fillId="0" borderId="32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4" fontId="19" fillId="0" borderId="22" xfId="0" applyNumberFormat="1" applyFont="1" applyBorder="1" applyAlignment="1">
      <alignment vertical="center"/>
    </xf>
    <xf numFmtId="4" fontId="19" fillId="27" borderId="23" xfId="0" applyNumberFormat="1" applyFont="1" applyFill="1" applyBorder="1" applyAlignment="1">
      <alignment vertical="center"/>
    </xf>
    <xf numFmtId="4" fontId="19" fillId="0" borderId="23" xfId="0" applyNumberFormat="1" applyFont="1" applyBorder="1" applyAlignment="1">
      <alignment vertical="center"/>
    </xf>
    <xf numFmtId="4" fontId="19" fillId="0" borderId="24" xfId="0" applyNumberFormat="1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4" fontId="18" fillId="0" borderId="26" xfId="0" applyNumberFormat="1" applyFont="1" applyBorder="1" applyAlignment="1">
      <alignment vertical="center"/>
    </xf>
    <xf numFmtId="4" fontId="18" fillId="0" borderId="27" xfId="0" applyNumberFormat="1" applyFont="1" applyBorder="1" applyAlignment="1">
      <alignment vertical="center"/>
    </xf>
    <xf numFmtId="4" fontId="18" fillId="0" borderId="28" xfId="0" applyNumberFormat="1" applyFont="1" applyBorder="1" applyAlignment="1">
      <alignment vertical="center"/>
    </xf>
    <xf numFmtId="4" fontId="19" fillId="33" borderId="24" xfId="0" applyNumberFormat="1" applyFont="1" applyFill="1" applyBorder="1" applyAlignment="1">
      <alignment vertical="center"/>
    </xf>
    <xf numFmtId="0" fontId="19" fillId="0" borderId="16" xfId="0" applyFont="1" applyBorder="1" applyAlignment="1">
      <alignment vertical="center"/>
    </xf>
    <xf numFmtId="4" fontId="19" fillId="27" borderId="15" xfId="0" applyNumberFormat="1" applyFont="1" applyFill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9" fillId="0" borderId="34" xfId="0" applyNumberFormat="1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4" fontId="19" fillId="27" borderId="36" xfId="0" applyNumberFormat="1" applyFont="1" applyFill="1" applyBorder="1" applyAlignment="1">
      <alignment vertical="center"/>
    </xf>
    <xf numFmtId="4" fontId="19" fillId="0" borderId="36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4" fontId="19" fillId="27" borderId="18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3" borderId="16" xfId="0" applyFont="1" applyFill="1" applyBorder="1" applyAlignment="1">
      <alignment/>
    </xf>
    <xf numFmtId="0" fontId="19" fillId="3" borderId="15" xfId="0" applyFont="1" applyFill="1" applyBorder="1" applyAlignment="1">
      <alignment/>
    </xf>
    <xf numFmtId="0" fontId="19" fillId="3" borderId="17" xfId="0" applyFont="1" applyFill="1" applyBorder="1" applyAlignment="1">
      <alignment/>
    </xf>
    <xf numFmtId="0" fontId="19" fillId="3" borderId="33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19" fillId="3" borderId="34" xfId="0" applyFont="1" applyFill="1" applyBorder="1" applyAlignment="1">
      <alignment/>
    </xf>
    <xf numFmtId="0" fontId="19" fillId="3" borderId="33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34" xfId="0" applyFont="1" applyFill="1" applyBorder="1" applyAlignment="1">
      <alignment vertical="center"/>
    </xf>
    <xf numFmtId="0" fontId="19" fillId="3" borderId="35" xfId="0" applyFont="1" applyFill="1" applyBorder="1" applyAlignment="1">
      <alignment/>
    </xf>
    <xf numFmtId="0" fontId="19" fillId="3" borderId="36" xfId="0" applyFont="1" applyFill="1" applyBorder="1" applyAlignment="1">
      <alignment/>
    </xf>
    <xf numFmtId="0" fontId="19" fillId="3" borderId="18" xfId="0" applyFont="1" applyFill="1" applyBorder="1" applyAlignment="1">
      <alignment/>
    </xf>
    <xf numFmtId="0" fontId="18" fillId="0" borderId="0" xfId="0" applyFont="1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zoomScalePageLayoutView="0" workbookViewId="0" topLeftCell="A1">
      <selection activeCell="H2" sqref="H2"/>
    </sheetView>
  </sheetViews>
  <sheetFormatPr defaultColWidth="11.421875" defaultRowHeight="12.75"/>
  <cols>
    <col min="1" max="1" width="3.7109375" style="2" customWidth="1"/>
    <col min="2" max="2" width="30.7109375" style="2" bestFit="1" customWidth="1"/>
    <col min="3" max="8" width="13.7109375" style="2" customWidth="1"/>
    <col min="9" max="9" width="13.421875" style="2" bestFit="1" customWidth="1"/>
    <col min="10" max="16384" width="11.421875" style="2" customWidth="1"/>
  </cols>
  <sheetData>
    <row r="1" ht="16.5" thickBot="1"/>
    <row r="2" spans="2:8" ht="16.5" thickBot="1">
      <c r="B2" s="17"/>
      <c r="C2" s="17"/>
      <c r="G2" s="16" t="s">
        <v>14</v>
      </c>
      <c r="H2" s="15"/>
    </row>
    <row r="3" spans="2:3" ht="16.5" thickBot="1">
      <c r="B3" s="20"/>
      <c r="C3" s="17"/>
    </row>
    <row r="4" spans="2:9" ht="16.5" thickBot="1">
      <c r="B4" s="12" t="s">
        <v>13</v>
      </c>
      <c r="C4" s="13"/>
      <c r="D4" s="13"/>
      <c r="E4" s="13"/>
      <c r="F4" s="13"/>
      <c r="G4" s="13"/>
      <c r="H4" s="14"/>
      <c r="I4" s="3"/>
    </row>
    <row r="5" spans="2:9" ht="16.5" thickBot="1">
      <c r="B5" s="40" t="s">
        <v>0</v>
      </c>
      <c r="C5" s="46">
        <v>0</v>
      </c>
      <c r="D5" s="42">
        <v>1</v>
      </c>
      <c r="E5" s="46">
        <v>2</v>
      </c>
      <c r="F5" s="42">
        <v>3</v>
      </c>
      <c r="G5" s="46">
        <v>4</v>
      </c>
      <c r="H5" s="44">
        <v>5</v>
      </c>
      <c r="I5" s="3"/>
    </row>
    <row r="6" spans="2:9" ht="15.75">
      <c r="B6" s="73" t="s">
        <v>7</v>
      </c>
      <c r="C6" s="55"/>
      <c r="D6" s="74">
        <v>2000000</v>
      </c>
      <c r="E6" s="55">
        <f>D6*1.1</f>
        <v>2200000</v>
      </c>
      <c r="F6" s="75">
        <f>E6*1.1</f>
        <v>2420000</v>
      </c>
      <c r="G6" s="55">
        <f>F6*1.1</f>
        <v>2662000</v>
      </c>
      <c r="H6" s="76">
        <f>G6*1.1</f>
        <v>2928200.0000000005</v>
      </c>
      <c r="I6" s="3"/>
    </row>
    <row r="7" spans="2:9" ht="15.75">
      <c r="B7" s="77" t="s">
        <v>8</v>
      </c>
      <c r="C7" s="60"/>
      <c r="D7" s="78">
        <f>D6*0.5</f>
        <v>1000000</v>
      </c>
      <c r="E7" s="60">
        <f>E6*0.5</f>
        <v>1100000</v>
      </c>
      <c r="F7" s="78">
        <f>F6*0.5</f>
        <v>1210000</v>
      </c>
      <c r="G7" s="60">
        <f>G6*0.5</f>
        <v>1331000</v>
      </c>
      <c r="H7" s="79">
        <f>H6*0.5</f>
        <v>1464100.0000000002</v>
      </c>
      <c r="I7" s="3"/>
    </row>
    <row r="8" spans="2:9" ht="16.5" thickBot="1">
      <c r="B8" s="80" t="s">
        <v>3</v>
      </c>
      <c r="C8" s="64"/>
      <c r="D8" s="81">
        <v>480000</v>
      </c>
      <c r="E8" s="64">
        <f>$D$8</f>
        <v>480000</v>
      </c>
      <c r="F8" s="82">
        <f>$D$8</f>
        <v>480000</v>
      </c>
      <c r="G8" s="64">
        <f>$D$8</f>
        <v>480000</v>
      </c>
      <c r="H8" s="83">
        <f>$D$8</f>
        <v>480000</v>
      </c>
      <c r="I8" s="3"/>
    </row>
    <row r="9" spans="2:9" ht="15.75">
      <c r="B9" s="84" t="s">
        <v>4</v>
      </c>
      <c r="C9" s="69"/>
      <c r="D9" s="85">
        <f>D6-D7-D8</f>
        <v>520000</v>
      </c>
      <c r="E9" s="69">
        <f>E6-E7-E8</f>
        <v>620000</v>
      </c>
      <c r="F9" s="85">
        <f>F6-F7-F8</f>
        <v>730000</v>
      </c>
      <c r="G9" s="69">
        <f>G6-G7-G8</f>
        <v>851000</v>
      </c>
      <c r="H9" s="86">
        <f>H6-H7-H8</f>
        <v>984100.0000000002</v>
      </c>
      <c r="I9" s="3"/>
    </row>
    <row r="10" spans="2:9" ht="16.5" thickBot="1">
      <c r="B10" s="80" t="s">
        <v>6</v>
      </c>
      <c r="C10" s="64"/>
      <c r="D10" s="82">
        <f>D9/3</f>
        <v>173333.33333333334</v>
      </c>
      <c r="E10" s="64">
        <f>E9/3</f>
        <v>206666.66666666666</v>
      </c>
      <c r="F10" s="82">
        <f>F9/3</f>
        <v>243333.33333333334</v>
      </c>
      <c r="G10" s="64">
        <f>G9/3</f>
        <v>283666.6666666667</v>
      </c>
      <c r="H10" s="83">
        <f>H9/3</f>
        <v>328033.33333333343</v>
      </c>
      <c r="I10" s="3"/>
    </row>
    <row r="11" spans="2:9" ht="15.75">
      <c r="B11" s="84" t="s">
        <v>5</v>
      </c>
      <c r="C11" s="69"/>
      <c r="D11" s="85">
        <f>D9-D10</f>
        <v>346666.6666666666</v>
      </c>
      <c r="E11" s="69">
        <f>E9-E10</f>
        <v>413333.3333333334</v>
      </c>
      <c r="F11" s="85">
        <f>F9-F10</f>
        <v>486666.6666666666</v>
      </c>
      <c r="G11" s="69">
        <f>G9-G10</f>
        <v>567333.3333333333</v>
      </c>
      <c r="H11" s="86">
        <f>H9-H10</f>
        <v>656066.6666666667</v>
      </c>
      <c r="I11" s="3"/>
    </row>
    <row r="12" spans="2:9" ht="16.5" thickBot="1">
      <c r="B12" s="80" t="s">
        <v>1</v>
      </c>
      <c r="C12" s="64"/>
      <c r="D12" s="82">
        <f>D8</f>
        <v>480000</v>
      </c>
      <c r="E12" s="64">
        <f>E8</f>
        <v>480000</v>
      </c>
      <c r="F12" s="82">
        <f>F8</f>
        <v>480000</v>
      </c>
      <c r="G12" s="64">
        <f>G8</f>
        <v>480000</v>
      </c>
      <c r="H12" s="83">
        <f>H8</f>
        <v>480000</v>
      </c>
      <c r="I12" s="3"/>
    </row>
    <row r="13" spans="2:9" ht="15.75">
      <c r="B13" s="84" t="s">
        <v>2</v>
      </c>
      <c r="C13" s="69"/>
      <c r="D13" s="85">
        <f>D11+D12</f>
        <v>826666.6666666666</v>
      </c>
      <c r="E13" s="69">
        <f>E11+E12</f>
        <v>893333.3333333334</v>
      </c>
      <c r="F13" s="85">
        <f>F11+F12</f>
        <v>966666.6666666666</v>
      </c>
      <c r="G13" s="69">
        <f>G11+G12</f>
        <v>1047333.3333333333</v>
      </c>
      <c r="H13" s="86">
        <f>H11+H12</f>
        <v>1136066.6666666667</v>
      </c>
      <c r="I13" s="3"/>
    </row>
    <row r="14" spans="2:9" ht="16.5" thickBot="1">
      <c r="B14" s="80" t="s">
        <v>9</v>
      </c>
      <c r="C14" s="64"/>
      <c r="D14" s="82"/>
      <c r="E14" s="64"/>
      <c r="F14" s="82"/>
      <c r="G14" s="64"/>
      <c r="H14" s="87">
        <v>200000</v>
      </c>
      <c r="I14" s="3"/>
    </row>
    <row r="15" spans="2:9" ht="16.5" thickBot="1">
      <c r="B15" s="41" t="s">
        <v>10</v>
      </c>
      <c r="C15" s="47">
        <v>-2600000</v>
      </c>
      <c r="D15" s="43">
        <f>D13+D14</f>
        <v>826666.6666666666</v>
      </c>
      <c r="E15" s="48">
        <f>E13+E14</f>
        <v>893333.3333333334</v>
      </c>
      <c r="F15" s="43">
        <f>F13+F14</f>
        <v>966666.6666666666</v>
      </c>
      <c r="G15" s="48">
        <f>G13+G14</f>
        <v>1047333.3333333333</v>
      </c>
      <c r="H15" s="45">
        <f>H13+H14</f>
        <v>1336066.6666666667</v>
      </c>
      <c r="I15" s="5"/>
    </row>
    <row r="16" spans="2:9" s="17" customFormat="1" ht="16.5" thickBot="1">
      <c r="B16" s="24"/>
      <c r="C16" s="25"/>
      <c r="D16" s="22"/>
      <c r="E16" s="22"/>
      <c r="F16" s="22"/>
      <c r="G16" s="22"/>
      <c r="H16" s="22"/>
      <c r="I16" s="23"/>
    </row>
    <row r="17" spans="2:9" ht="16.5" thickBot="1">
      <c r="B17" s="21" t="s">
        <v>15</v>
      </c>
      <c r="C17" s="26"/>
      <c r="D17" s="27"/>
      <c r="E17" s="34">
        <f>NPV(0.12,D15:H15)+C15</f>
        <v>962028.7167402026</v>
      </c>
      <c r="F17" s="4"/>
      <c r="G17" s="5"/>
      <c r="H17" s="5"/>
      <c r="I17" s="3"/>
    </row>
    <row r="18" spans="2:9" ht="16.5" thickBot="1">
      <c r="B18" s="29" t="s">
        <v>11</v>
      </c>
      <c r="C18" s="28"/>
      <c r="D18" s="30"/>
      <c r="E18" s="35">
        <f>SUM(D15:H15)/-C15</f>
        <v>1.9500256410256411</v>
      </c>
      <c r="F18" s="6"/>
      <c r="G18" s="3"/>
      <c r="H18" s="3"/>
      <c r="I18" s="3"/>
    </row>
    <row r="19" spans="2:9" ht="16.5" thickBot="1">
      <c r="B19" s="31" t="s">
        <v>12</v>
      </c>
      <c r="C19" s="32"/>
      <c r="D19" s="33"/>
      <c r="E19" s="36">
        <f>IRR(C15:H15)</f>
        <v>0.24909628623442379</v>
      </c>
      <c r="F19" s="7"/>
      <c r="G19" s="8"/>
      <c r="H19" s="3"/>
      <c r="I19" s="3"/>
    </row>
    <row r="20" spans="2:9" ht="15.75">
      <c r="B20" s="3"/>
      <c r="C20" s="3"/>
      <c r="D20" s="9"/>
      <c r="E20" s="3"/>
      <c r="F20" s="9"/>
      <c r="G20" s="9"/>
      <c r="H20" s="9"/>
      <c r="I20" s="3"/>
    </row>
    <row r="21" spans="4:8" ht="15.75">
      <c r="D21" s="10"/>
      <c r="F21" s="10"/>
      <c r="G21" s="10"/>
      <c r="H21" s="10"/>
    </row>
    <row r="22" spans="4:8" ht="15.75">
      <c r="D22" s="10"/>
      <c r="F22" s="10"/>
      <c r="G22" s="10"/>
      <c r="H22" s="10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19.5" customHeight="1"/>
    <row r="35" ht="19.5" customHeight="1"/>
    <row r="36" ht="19.5" customHeight="1"/>
  </sheetData>
  <sheetProtection/>
  <mergeCells count="2">
    <mergeCell ref="B4:H4"/>
    <mergeCell ref="B18:D18"/>
  </mergeCells>
  <printOptions/>
  <pageMargins left="0" right="0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5"/>
  <sheetViews>
    <sheetView showGridLines="0" zoomScalePageLayoutView="0" workbookViewId="0" topLeftCell="A5">
      <selection activeCell="G23" sqref="G23"/>
    </sheetView>
  </sheetViews>
  <sheetFormatPr defaultColWidth="11.421875" defaultRowHeight="12.75"/>
  <cols>
    <col min="1" max="1" width="3.7109375" style="2" customWidth="1"/>
    <col min="2" max="2" width="30.7109375" style="2" bestFit="1" customWidth="1"/>
    <col min="3" max="8" width="13.7109375" style="2" customWidth="1"/>
    <col min="9" max="9" width="12.140625" style="2" bestFit="1" customWidth="1"/>
    <col min="10" max="16384" width="11.421875" style="2" customWidth="1"/>
  </cols>
  <sheetData>
    <row r="1" ht="16.5" thickBot="1"/>
    <row r="2" spans="2:8" ht="16.5" thickBot="1">
      <c r="B2" s="17"/>
      <c r="C2" s="17"/>
      <c r="G2" s="16" t="s">
        <v>14</v>
      </c>
      <c r="H2" s="15"/>
    </row>
    <row r="3" spans="2:3" s="11" customFormat="1" ht="16.5" thickBot="1">
      <c r="B3" s="18"/>
      <c r="C3" s="19"/>
    </row>
    <row r="4" spans="2:8" s="11" customFormat="1" ht="16.5" thickBot="1">
      <c r="B4" s="12" t="s">
        <v>13</v>
      </c>
      <c r="C4" s="13"/>
      <c r="D4" s="13"/>
      <c r="E4" s="13"/>
      <c r="F4" s="13"/>
      <c r="G4" s="13"/>
      <c r="H4" s="14"/>
    </row>
    <row r="5" spans="2:8" ht="16.5" thickBot="1">
      <c r="B5" s="40" t="s">
        <v>0</v>
      </c>
      <c r="C5" s="46">
        <v>0</v>
      </c>
      <c r="D5" s="42">
        <v>1</v>
      </c>
      <c r="E5" s="46">
        <v>2</v>
      </c>
      <c r="F5" s="42">
        <v>3</v>
      </c>
      <c r="G5" s="46">
        <v>4</v>
      </c>
      <c r="H5" s="44">
        <v>5</v>
      </c>
    </row>
    <row r="6" spans="2:8" ht="15.75">
      <c r="B6" s="54" t="s">
        <v>7</v>
      </c>
      <c r="C6" s="55"/>
      <c r="D6" s="56">
        <v>2000000</v>
      </c>
      <c r="E6" s="55">
        <f>D6*1.05</f>
        <v>2100000</v>
      </c>
      <c r="F6" s="57">
        <f>E6*1.05</f>
        <v>2205000</v>
      </c>
      <c r="G6" s="55">
        <f>F6*1.05</f>
        <v>2315250</v>
      </c>
      <c r="H6" s="58">
        <f>G6*1.05</f>
        <v>2431012.5</v>
      </c>
    </row>
    <row r="7" spans="2:8" ht="15.75">
      <c r="B7" s="59" t="s">
        <v>8</v>
      </c>
      <c r="C7" s="60"/>
      <c r="D7" s="61">
        <f>D6*0.4</f>
        <v>800000</v>
      </c>
      <c r="E7" s="60">
        <f>E6*0.4</f>
        <v>840000</v>
      </c>
      <c r="F7" s="61">
        <f>F6*0.4</f>
        <v>882000</v>
      </c>
      <c r="G7" s="60">
        <f>G6*0.4</f>
        <v>926100</v>
      </c>
      <c r="H7" s="62">
        <f>H6*0.4</f>
        <v>972405</v>
      </c>
    </row>
    <row r="8" spans="2:8" ht="16.5" thickBot="1">
      <c r="B8" s="63" t="s">
        <v>3</v>
      </c>
      <c r="C8" s="64"/>
      <c r="D8" s="65">
        <v>500000</v>
      </c>
      <c r="E8" s="64">
        <f>$D$8</f>
        <v>500000</v>
      </c>
      <c r="F8" s="66">
        <f>$D$8</f>
        <v>500000</v>
      </c>
      <c r="G8" s="64">
        <f>$D$8</f>
        <v>500000</v>
      </c>
      <c r="H8" s="67">
        <f>$D$8</f>
        <v>500000</v>
      </c>
    </row>
    <row r="9" spans="2:8" s="10" customFormat="1" ht="15.75">
      <c r="B9" s="68" t="s">
        <v>4</v>
      </c>
      <c r="C9" s="69"/>
      <c r="D9" s="70">
        <f>D6-D7-D8</f>
        <v>700000</v>
      </c>
      <c r="E9" s="69">
        <f>E6-E7-E8</f>
        <v>760000</v>
      </c>
      <c r="F9" s="70">
        <f>F6-F7-F8</f>
        <v>823000</v>
      </c>
      <c r="G9" s="69">
        <f>G6-G7-G8</f>
        <v>889150</v>
      </c>
      <c r="H9" s="71">
        <f>H6-H7-H8</f>
        <v>958607.5</v>
      </c>
    </row>
    <row r="10" spans="2:8" ht="16.5" thickBot="1">
      <c r="B10" s="63" t="s">
        <v>6</v>
      </c>
      <c r="C10" s="64"/>
      <c r="D10" s="66">
        <f>D9/3</f>
        <v>233333.33333333334</v>
      </c>
      <c r="E10" s="64">
        <f>E9/3</f>
        <v>253333.33333333334</v>
      </c>
      <c r="F10" s="66">
        <f>F9/3</f>
        <v>274333.3333333333</v>
      </c>
      <c r="G10" s="64">
        <f>G9/3</f>
        <v>296383.3333333333</v>
      </c>
      <c r="H10" s="67">
        <f>H9/3</f>
        <v>319535.8333333333</v>
      </c>
    </row>
    <row r="11" spans="2:8" s="10" customFormat="1" ht="15.75">
      <c r="B11" s="68" t="s">
        <v>5</v>
      </c>
      <c r="C11" s="69"/>
      <c r="D11" s="70">
        <f>D9-D10</f>
        <v>466666.6666666666</v>
      </c>
      <c r="E11" s="69">
        <f>E9-E10</f>
        <v>506666.6666666666</v>
      </c>
      <c r="F11" s="70">
        <f>F9-F10</f>
        <v>548666.6666666667</v>
      </c>
      <c r="G11" s="69">
        <f>G9-G10</f>
        <v>592766.6666666667</v>
      </c>
      <c r="H11" s="71">
        <f>H9-H10</f>
        <v>639071.6666666667</v>
      </c>
    </row>
    <row r="12" spans="2:8" ht="16.5" thickBot="1">
      <c r="B12" s="63" t="s">
        <v>1</v>
      </c>
      <c r="C12" s="64"/>
      <c r="D12" s="66">
        <f>D8</f>
        <v>500000</v>
      </c>
      <c r="E12" s="64">
        <f>E8</f>
        <v>500000</v>
      </c>
      <c r="F12" s="66">
        <f>F8</f>
        <v>500000</v>
      </c>
      <c r="G12" s="64">
        <f>G8</f>
        <v>500000</v>
      </c>
      <c r="H12" s="67">
        <f>H8</f>
        <v>500000</v>
      </c>
    </row>
    <row r="13" spans="2:8" ht="15.75">
      <c r="B13" s="68" t="s">
        <v>2</v>
      </c>
      <c r="C13" s="69"/>
      <c r="D13" s="70">
        <f>D11+D12</f>
        <v>966666.6666666666</v>
      </c>
      <c r="E13" s="69">
        <f>E11+E12</f>
        <v>1006666.6666666666</v>
      </c>
      <c r="F13" s="70">
        <f>F11+F12</f>
        <v>1048666.6666666667</v>
      </c>
      <c r="G13" s="69">
        <f>G11+G12</f>
        <v>1092766.6666666667</v>
      </c>
      <c r="H13" s="71">
        <f>H11+H12</f>
        <v>1139071.6666666667</v>
      </c>
    </row>
    <row r="14" spans="2:9" ht="16.5" thickBot="1">
      <c r="B14" s="63" t="s">
        <v>9</v>
      </c>
      <c r="C14" s="64"/>
      <c r="D14" s="66"/>
      <c r="E14" s="64"/>
      <c r="F14" s="66"/>
      <c r="G14" s="64"/>
      <c r="H14" s="72">
        <v>0</v>
      </c>
      <c r="I14" s="1"/>
    </row>
    <row r="15" spans="2:8" ht="16.5" thickBot="1">
      <c r="B15" s="49" t="s">
        <v>10</v>
      </c>
      <c r="C15" s="50">
        <v>-2500000</v>
      </c>
      <c r="D15" s="51">
        <f>D13+D14</f>
        <v>966666.6666666666</v>
      </c>
      <c r="E15" s="52">
        <f>E13+E14</f>
        <v>1006666.6666666666</v>
      </c>
      <c r="F15" s="51">
        <f>F13+F14</f>
        <v>1048666.6666666667</v>
      </c>
      <c r="G15" s="52">
        <f>G13+G14</f>
        <v>1092766.6666666667</v>
      </c>
      <c r="H15" s="53">
        <f>H13+H14</f>
        <v>1139071.6666666667</v>
      </c>
    </row>
    <row r="16" spans="4:8" ht="16.5" thickBot="1">
      <c r="D16" s="4"/>
      <c r="E16" s="4"/>
      <c r="F16" s="23"/>
      <c r="G16" s="5"/>
      <c r="H16" s="5"/>
    </row>
    <row r="17" spans="2:8" ht="16.5" thickBot="1">
      <c r="B17" s="21" t="s">
        <v>15</v>
      </c>
      <c r="C17" s="26"/>
      <c r="D17" s="37"/>
      <c r="E17" s="38">
        <f>NPV(0.12,D15:H15)+C15</f>
        <v>1252836.7877699248</v>
      </c>
      <c r="F17" s="88"/>
      <c r="G17" s="3"/>
      <c r="H17" s="3"/>
    </row>
    <row r="18" spans="2:8" ht="16.5" thickBot="1">
      <c r="B18" s="29" t="s">
        <v>11</v>
      </c>
      <c r="C18" s="28"/>
      <c r="D18" s="30"/>
      <c r="E18" s="35">
        <f>SUM(D15:H15)/-C15</f>
        <v>2.1015353333333335</v>
      </c>
      <c r="F18" s="101"/>
      <c r="G18" s="8"/>
      <c r="H18" s="3"/>
    </row>
    <row r="19" spans="2:6" ht="16.5" thickBot="1">
      <c r="B19" s="31" t="s">
        <v>12</v>
      </c>
      <c r="C19" s="32"/>
      <c r="D19" s="33"/>
      <c r="E19" s="39">
        <f>IRR(C15:H15)</f>
        <v>0.30120738617554815</v>
      </c>
      <c r="F19" s="17"/>
    </row>
    <row r="20" ht="16.5" thickBot="1"/>
    <row r="21" spans="2:5" ht="15.75">
      <c r="B21" s="89" t="s">
        <v>16</v>
      </c>
      <c r="C21" s="90"/>
      <c r="D21" s="90"/>
      <c r="E21" s="91"/>
    </row>
    <row r="22" spans="2:5" ht="9.75" customHeight="1">
      <c r="B22" s="92"/>
      <c r="C22" s="93"/>
      <c r="D22" s="93"/>
      <c r="E22" s="94"/>
    </row>
    <row r="23" spans="2:6" ht="15.75">
      <c r="B23" s="95" t="s">
        <v>18</v>
      </c>
      <c r="C23" s="96"/>
      <c r="D23" s="96"/>
      <c r="E23" s="97"/>
      <c r="F23" s="88"/>
    </row>
    <row r="24" spans="2:6" ht="15.75">
      <c r="B24" s="95" t="s">
        <v>17</v>
      </c>
      <c r="C24" s="96"/>
      <c r="D24" s="96"/>
      <c r="E24" s="97"/>
      <c r="F24" s="88"/>
    </row>
    <row r="25" spans="2:5" ht="9.75" customHeight="1" thickBot="1">
      <c r="B25" s="98"/>
      <c r="C25" s="99"/>
      <c r="D25" s="99"/>
      <c r="E25" s="100"/>
    </row>
  </sheetData>
  <sheetProtection/>
  <mergeCells count="2">
    <mergeCell ref="B4:H4"/>
    <mergeCell ref="B18:D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JANUARIO Carlos</cp:lastModifiedBy>
  <cp:lastPrinted>2008-11-01T20:56:38Z</cp:lastPrinted>
  <dcterms:created xsi:type="dcterms:W3CDTF">2001-11-23T15:36:51Z</dcterms:created>
  <dcterms:modified xsi:type="dcterms:W3CDTF">2010-04-26T18:53:58Z</dcterms:modified>
  <cp:category/>
  <cp:version/>
  <cp:contentType/>
  <cp:contentStatus/>
</cp:coreProperties>
</file>