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480" yWindow="132" windowWidth="18252" windowHeight="7356"/>
  </bookViews>
  <sheets>
    <sheet name="Situation 1" sheetId="1" r:id="rId1"/>
    <sheet name="Situation 2" sheetId="2" r:id="rId2"/>
    <sheet name="Situation 3" sheetId="3" r:id="rId3"/>
    <sheet name="Situation 4" sheetId="4" r:id="rId4"/>
  </sheets>
  <calcPr calcId="125725"/>
</workbook>
</file>

<file path=xl/calcChain.xml><?xml version="1.0" encoding="utf-8"?>
<calcChain xmlns="http://schemas.openxmlformats.org/spreadsheetml/2006/main">
  <c r="E32" i="4"/>
  <c r="E33"/>
  <c r="E30"/>
  <c r="C31"/>
  <c r="C32"/>
  <c r="C30"/>
  <c r="E25"/>
  <c r="E24"/>
  <c r="E20"/>
  <c r="B16"/>
  <c r="E8"/>
  <c r="E9" s="1"/>
  <c r="C8"/>
  <c r="E19" s="1"/>
  <c r="E26" s="1"/>
  <c r="E23"/>
  <c r="E21"/>
  <c r="C13"/>
  <c r="E22" s="1"/>
  <c r="E19" i="3"/>
  <c r="E20"/>
  <c r="E18"/>
  <c r="B14"/>
  <c r="C12"/>
  <c r="E7"/>
  <c r="E8" s="1"/>
  <c r="C7"/>
  <c r="E17" s="1"/>
  <c r="E19" i="2"/>
  <c r="E18"/>
  <c r="C12"/>
  <c r="C27" i="1"/>
  <c r="E12" i="2"/>
  <c r="E7"/>
  <c r="E8" s="1"/>
  <c r="C7"/>
  <c r="C8" s="1"/>
  <c r="E33" i="1"/>
  <c r="E32"/>
  <c r="E31" i="4" l="1"/>
  <c r="E34" s="1"/>
  <c r="C33"/>
  <c r="C34" s="1"/>
  <c r="C9"/>
  <c r="E21" i="3"/>
  <c r="C8"/>
  <c r="B14" i="2"/>
  <c r="E17"/>
  <c r="E20" s="1"/>
  <c r="E34" i="1"/>
  <c r="E27" l="1"/>
  <c r="B29"/>
  <c r="E22"/>
  <c r="E23" s="1"/>
  <c r="C22"/>
  <c r="C23" s="1"/>
  <c r="C12"/>
  <c r="E12"/>
  <c r="E7"/>
  <c r="E8" s="1"/>
  <c r="C7"/>
  <c r="C8" s="1"/>
  <c r="B14" l="1"/>
</calcChain>
</file>

<file path=xl/comments1.xml><?xml version="1.0" encoding="utf-8"?>
<comments xmlns="http://schemas.openxmlformats.org/spreadsheetml/2006/main">
  <authors>
    <author>princadj1</author>
  </authors>
  <commentList>
    <comment ref="E12" authorId="0">
      <text>
        <r>
          <rPr>
            <b/>
            <sz val="8"/>
            <color indexed="81"/>
            <rFont val="Times New Roman"/>
            <family val="1"/>
          </rPr>
          <t>Achats + Autres charges externes.</t>
        </r>
      </text>
    </comment>
    <comment ref="E27" authorId="0">
      <text>
        <r>
          <rPr>
            <b/>
            <sz val="8"/>
            <color indexed="81"/>
            <rFont val="Times New Roman"/>
            <family val="1"/>
          </rPr>
          <t>Achats + Autres charges externes.</t>
        </r>
      </text>
    </comment>
  </commentList>
</comments>
</file>

<file path=xl/comments2.xml><?xml version="1.0" encoding="utf-8"?>
<comments xmlns="http://schemas.openxmlformats.org/spreadsheetml/2006/main">
  <authors>
    <author>princadj1</author>
  </authors>
  <commentList>
    <comment ref="E12" authorId="0">
      <text>
        <r>
          <rPr>
            <b/>
            <sz val="8"/>
            <color indexed="81"/>
            <rFont val="Times New Roman"/>
            <family val="1"/>
          </rPr>
          <t>Achats + Autres charges externes.</t>
        </r>
      </text>
    </comment>
  </commentList>
</comments>
</file>

<file path=xl/comments3.xml><?xml version="1.0" encoding="utf-8"?>
<comments xmlns="http://schemas.openxmlformats.org/spreadsheetml/2006/main">
  <authors>
    <author>princadj1</author>
  </authors>
  <commentList>
    <comment ref="E12" authorId="0">
      <text>
        <r>
          <rPr>
            <b/>
            <sz val="8"/>
            <color indexed="81"/>
            <rFont val="Times New Roman"/>
            <family val="1"/>
          </rPr>
          <t>Achats + Autres charges externes.</t>
        </r>
      </text>
    </comment>
  </commentList>
</comments>
</file>

<file path=xl/comments4.xml><?xml version="1.0" encoding="utf-8"?>
<comments xmlns="http://schemas.openxmlformats.org/spreadsheetml/2006/main">
  <authors>
    <author>princadj1</author>
  </authors>
  <commentList>
    <comment ref="E13" authorId="0">
      <text>
        <r>
          <rPr>
            <b/>
            <sz val="8"/>
            <color indexed="81"/>
            <rFont val="Times New Roman"/>
            <family val="1"/>
          </rPr>
          <t>Achats + Autres charges externes.</t>
        </r>
      </text>
    </comment>
  </commentList>
</comments>
</file>

<file path=xl/sharedStrings.xml><?xml version="1.0" encoding="utf-8"?>
<sst xmlns="http://schemas.openxmlformats.org/spreadsheetml/2006/main" count="133" uniqueCount="44">
  <si>
    <t>Charges</t>
  </si>
  <si>
    <t>Produits</t>
  </si>
  <si>
    <t>Chiffre d'affaires</t>
  </si>
  <si>
    <t>Résultat (bénéfice)</t>
  </si>
  <si>
    <t>Résultat (perte)</t>
  </si>
  <si>
    <t>Total</t>
  </si>
  <si>
    <t>Encaissements</t>
  </si>
  <si>
    <t>Décaissements</t>
  </si>
  <si>
    <t>Clients</t>
  </si>
  <si>
    <t>Fournisseurs</t>
  </si>
  <si>
    <t>Flux de trésorerie de la période</t>
  </si>
  <si>
    <t>Vérification</t>
  </si>
  <si>
    <t xml:space="preserve">Résultat </t>
  </si>
  <si>
    <t>Commentaires :</t>
  </si>
  <si>
    <t>Achats</t>
  </si>
  <si>
    <t>Variations des stocks</t>
  </si>
  <si>
    <t>Compte de résultat - Fin janvier</t>
  </si>
  <si>
    <t>Trésorerie - Fin janvier</t>
  </si>
  <si>
    <t>Autres charges</t>
  </si>
  <si>
    <t xml:space="preserve">
Le résultat de janvier doit être calculé à partir des marchandises revendues.
Or, les marchandises achetées ne sont pas revendues.
</t>
  </si>
  <si>
    <t>Compte de résultat - Fin de l'année</t>
  </si>
  <si>
    <t>Trésorerie - Fin de l'année</t>
  </si>
  <si>
    <t xml:space="preserve">
Fin de la première année, on dira que l’entreprise a un besoin de trésorerie de 500 qui représente un achat réalisé mais toujours en magasin. Ce montant est identifié dans les stocks à l’actif du bilan et constitue donc un besoin de financement appelé besoin en fonds de roulement (BFR). </t>
  </si>
  <si>
    <t>Stock final</t>
  </si>
  <si>
    <t>Créances clients</t>
  </si>
  <si>
    <t xml:space="preserve">
Fin de la première année, on dira que l’entreprise a un besoin de trésorerie de 5 300 qui représente un achat réalisé mais toujours en magasin et des prestations fournies et non encore encaissées. Ce montant est identifié dans les postes stocks et clients à l’actif du bilan et constitue donc un besoin de financement appelé besoin en fonds de roulement (BFR). </t>
  </si>
  <si>
    <t>Dettes fournisseurs</t>
  </si>
  <si>
    <t xml:space="preserve">
Fin de la première année, on dira que l’entreprise :
- a un besoin de trésorerie de 500 € qui représente un achat réalisé mais toujours en magasin, 
- a un besoin de trésorerie de 4 800 € pour des prestations fournies et non encore encaissées,
- le délai obtenu par les fournisseurs permet de diminuer ce besoin de trésorerie de 500 €. 
Le besoin de financement exprimé par le BFR est donc de : 500 + 4 800 - 500= 4 800 €.
</t>
  </si>
  <si>
    <t>Dotations amort.</t>
  </si>
  <si>
    <t>Apports</t>
  </si>
  <si>
    <t>Fournisseurs immo.</t>
  </si>
  <si>
    <t>Dotations aux amortissements</t>
  </si>
  <si>
    <t>Apports du créateur</t>
  </si>
  <si>
    <t>Dettes fournisseurs ABS</t>
  </si>
  <si>
    <t>Paiement des immobilisations</t>
  </si>
  <si>
    <t>Bilan - Fin de l'année</t>
  </si>
  <si>
    <t>Actif</t>
  </si>
  <si>
    <t>Passif</t>
  </si>
  <si>
    <t>Immobilisations</t>
  </si>
  <si>
    <t>Amortissements</t>
  </si>
  <si>
    <t>Stocks</t>
  </si>
  <si>
    <t xml:space="preserve">Capital </t>
  </si>
  <si>
    <t>Résultat</t>
  </si>
  <si>
    <t>Dettes financières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</si>
</sst>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8000"/>
      <name val="Times New Roman"/>
      <family val="1"/>
    </font>
    <font>
      <b/>
      <sz val="12"/>
      <color rgb="FFFF0000"/>
      <name val="Times New Roman"/>
      <family val="1"/>
    </font>
    <font>
      <b/>
      <sz val="8"/>
      <color indexed="8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3" fillId="0" borderId="9" xfId="0" applyNumberFormat="1" applyFont="1" applyBorder="1" applyAlignment="1">
      <alignment horizontal="right" vertical="center" indent="1"/>
    </xf>
    <xf numFmtId="3" fontId="4" fillId="0" borderId="9" xfId="0" applyNumberFormat="1" applyFont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 indent="1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3" fontId="1" fillId="5" borderId="8" xfId="0" applyNumberFormat="1" applyFont="1" applyFill="1" applyBorder="1" applyAlignment="1">
      <alignment horizontal="right" vertical="center" indent="1"/>
    </xf>
    <xf numFmtId="0" fontId="1" fillId="5" borderId="0" xfId="0" applyFont="1" applyFill="1" applyAlignment="1">
      <alignment vertical="center"/>
    </xf>
    <xf numFmtId="0" fontId="1" fillId="5" borderId="12" xfId="0" applyFont="1" applyFill="1" applyBorder="1" applyAlignment="1">
      <alignment vertical="center"/>
    </xf>
    <xf numFmtId="3" fontId="1" fillId="5" borderId="12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3" fontId="1" fillId="0" borderId="8" xfId="0" applyNumberFormat="1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right" vertical="center" indent="1"/>
    </xf>
    <xf numFmtId="0" fontId="1" fillId="0" borderId="12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vertical="center"/>
    </xf>
  </cellXfs>
  <cellStyles count="1">
    <cellStyle name="Normal" xfId="0" builtinId="0"/>
  </cellStyles>
  <dxfs count="8"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showGridLines="0" tabSelected="1" workbookViewId="0">
      <selection activeCell="B2" sqref="B2:E2"/>
    </sheetView>
  </sheetViews>
  <sheetFormatPr baseColWidth="10" defaultRowHeight="15.6"/>
  <cols>
    <col min="1" max="1" width="3.77734375" style="1" customWidth="1"/>
    <col min="2" max="2" width="19.77734375" style="1" customWidth="1"/>
    <col min="3" max="3" width="12.77734375" style="1" customWidth="1"/>
    <col min="4" max="4" width="19.77734375" style="1" customWidth="1"/>
    <col min="5" max="5" width="12.77734375" style="1" customWidth="1"/>
    <col min="6" max="6" width="3.77734375" style="1" customWidth="1"/>
    <col min="7" max="16384" width="11.5546875" style="1"/>
  </cols>
  <sheetData>
    <row r="1" spans="2:14" ht="16.2" thickBot="1"/>
    <row r="2" spans="2:14" s="2" customFormat="1" ht="16.2" thickBot="1">
      <c r="B2" s="31" t="s">
        <v>16</v>
      </c>
      <c r="C2" s="32"/>
      <c r="D2" s="32"/>
      <c r="E2" s="33"/>
      <c r="G2" s="2" t="s">
        <v>13</v>
      </c>
    </row>
    <row r="3" spans="2:14" s="2" customFormat="1" ht="16.2" customHeight="1" thickBot="1">
      <c r="B3" s="34" t="s">
        <v>0</v>
      </c>
      <c r="C3" s="35"/>
      <c r="D3" s="34" t="s">
        <v>1</v>
      </c>
      <c r="E3" s="36"/>
      <c r="G3" s="40" t="s">
        <v>19</v>
      </c>
      <c r="H3" s="40"/>
      <c r="I3" s="40"/>
      <c r="J3" s="40"/>
      <c r="K3" s="40"/>
      <c r="L3" s="40"/>
      <c r="M3" s="40"/>
      <c r="N3" s="40"/>
    </row>
    <row r="4" spans="2:14">
      <c r="B4" s="3" t="s">
        <v>14</v>
      </c>
      <c r="C4" s="7">
        <v>500</v>
      </c>
      <c r="D4" s="3" t="s">
        <v>2</v>
      </c>
      <c r="E4" s="7">
        <v>0</v>
      </c>
      <c r="G4" s="40"/>
      <c r="H4" s="40"/>
      <c r="I4" s="40"/>
      <c r="J4" s="40"/>
      <c r="K4" s="40"/>
      <c r="L4" s="40"/>
      <c r="M4" s="40"/>
      <c r="N4" s="40"/>
    </row>
    <row r="5" spans="2:14">
      <c r="B5" s="20" t="s">
        <v>15</v>
      </c>
      <c r="C5" s="21">
        <v>-500</v>
      </c>
      <c r="D5" s="20"/>
      <c r="E5" s="21"/>
      <c r="G5" s="40"/>
      <c r="H5" s="40"/>
      <c r="I5" s="40"/>
      <c r="J5" s="40"/>
      <c r="K5" s="40"/>
      <c r="L5" s="40"/>
      <c r="M5" s="40"/>
      <c r="N5" s="40"/>
    </row>
    <row r="6" spans="2:14">
      <c r="B6" s="20" t="s">
        <v>18</v>
      </c>
      <c r="C6" s="21">
        <v>1000</v>
      </c>
      <c r="D6" s="20"/>
      <c r="E6" s="21"/>
      <c r="G6" s="40"/>
      <c r="H6" s="40"/>
      <c r="I6" s="40"/>
      <c r="J6" s="40"/>
      <c r="K6" s="40"/>
      <c r="L6" s="40"/>
      <c r="M6" s="40"/>
      <c r="N6" s="40"/>
    </row>
    <row r="7" spans="2:14" ht="16.2" thickBot="1">
      <c r="B7" s="4" t="s">
        <v>3</v>
      </c>
      <c r="C7" s="10" t="str">
        <f>IF(E4&gt;(C4+C5+C6),E4-C4-C5-C6,"")</f>
        <v/>
      </c>
      <c r="D7" s="4" t="s">
        <v>4</v>
      </c>
      <c r="E7" s="11">
        <f>IF((C4+C5+C6)&gt;E4,C4+C5+C6-E4,"")</f>
        <v>1000</v>
      </c>
      <c r="G7" s="40"/>
      <c r="H7" s="40"/>
      <c r="I7" s="40"/>
      <c r="J7" s="40"/>
      <c r="K7" s="40"/>
      <c r="L7" s="40"/>
      <c r="M7" s="40"/>
      <c r="N7" s="40"/>
    </row>
    <row r="8" spans="2:14" ht="16.2" thickBot="1">
      <c r="B8" s="5" t="s">
        <v>5</v>
      </c>
      <c r="C8" s="9">
        <f>SUM(C4:C7)</f>
        <v>1000</v>
      </c>
      <c r="D8" s="5" t="s">
        <v>5</v>
      </c>
      <c r="E8" s="9">
        <f>SUM(E4:E7)</f>
        <v>1000</v>
      </c>
      <c r="G8" s="40"/>
      <c r="H8" s="40"/>
      <c r="I8" s="40"/>
      <c r="J8" s="40"/>
      <c r="K8" s="40"/>
      <c r="L8" s="40"/>
      <c r="M8" s="40"/>
      <c r="N8" s="40"/>
    </row>
    <row r="9" spans="2:14" ht="16.2" thickBot="1">
      <c r="G9" s="22"/>
      <c r="H9" s="22"/>
      <c r="I9" s="22"/>
      <c r="J9" s="22"/>
      <c r="K9" s="22"/>
      <c r="L9" s="22"/>
      <c r="M9" s="22"/>
      <c r="N9" s="22"/>
    </row>
    <row r="10" spans="2:14" ht="16.2" thickBot="1">
      <c r="B10" s="31" t="s">
        <v>17</v>
      </c>
      <c r="C10" s="32"/>
      <c r="D10" s="32"/>
      <c r="E10" s="33"/>
      <c r="G10" s="22"/>
      <c r="H10" s="22"/>
      <c r="I10" s="22"/>
      <c r="J10" s="22"/>
      <c r="K10" s="22"/>
      <c r="L10" s="22"/>
      <c r="M10" s="22"/>
      <c r="N10" s="22"/>
    </row>
    <row r="11" spans="2:14" ht="16.2" customHeight="1" thickBot="1">
      <c r="B11" s="34" t="s">
        <v>6</v>
      </c>
      <c r="C11" s="35"/>
      <c r="D11" s="34" t="s">
        <v>7</v>
      </c>
      <c r="E11" s="36"/>
      <c r="G11" s="22"/>
      <c r="H11" s="22"/>
      <c r="I11" s="22"/>
      <c r="J11" s="22"/>
      <c r="K11" s="22"/>
      <c r="L11" s="22"/>
      <c r="M11" s="22"/>
      <c r="N11" s="22"/>
    </row>
    <row r="12" spans="2:14" ht="16.2" thickBot="1">
      <c r="B12" s="12" t="s">
        <v>8</v>
      </c>
      <c r="C12" s="8">
        <f>E4</f>
        <v>0</v>
      </c>
      <c r="D12" s="12" t="s">
        <v>9</v>
      </c>
      <c r="E12" s="8">
        <f>C4+C6</f>
        <v>1500</v>
      </c>
      <c r="G12" s="22"/>
      <c r="H12" s="22"/>
      <c r="I12" s="22"/>
      <c r="J12" s="22"/>
      <c r="K12" s="22"/>
      <c r="L12" s="22"/>
      <c r="M12" s="22"/>
      <c r="N12" s="22"/>
    </row>
    <row r="13" spans="2:14" ht="16.2" thickBot="1">
      <c r="B13" s="37" t="s">
        <v>10</v>
      </c>
      <c r="C13" s="38"/>
      <c r="D13" s="38"/>
      <c r="E13" s="39"/>
      <c r="G13" s="22"/>
      <c r="H13" s="22"/>
      <c r="I13" s="22"/>
      <c r="J13" s="22"/>
      <c r="K13" s="22"/>
      <c r="L13" s="22"/>
      <c r="M13" s="22"/>
      <c r="N13" s="22"/>
    </row>
    <row r="14" spans="2:14" s="13" customFormat="1" ht="16.2" thickBot="1">
      <c r="B14" s="42">
        <f>C12-E12</f>
        <v>-1500</v>
      </c>
      <c r="C14" s="43"/>
      <c r="D14" s="43"/>
      <c r="E14" s="44"/>
      <c r="G14" s="22"/>
      <c r="H14" s="22"/>
      <c r="I14" s="22"/>
      <c r="J14" s="22"/>
      <c r="K14" s="22"/>
      <c r="L14" s="22"/>
      <c r="M14" s="22"/>
      <c r="N14" s="22"/>
    </row>
    <row r="15" spans="2:14">
      <c r="G15" s="22"/>
      <c r="H15" s="22"/>
      <c r="I15" s="22"/>
      <c r="J15" s="22"/>
      <c r="K15" s="22"/>
      <c r="L15" s="22"/>
      <c r="M15" s="22"/>
      <c r="N15" s="22"/>
    </row>
    <row r="16" spans="2:14" ht="16.2" thickBot="1">
      <c r="G16" s="16"/>
      <c r="H16" s="16"/>
      <c r="I16" s="16"/>
      <c r="J16" s="16"/>
      <c r="K16" s="16"/>
    </row>
    <row r="17" spans="2:14" ht="16.2" thickBot="1">
      <c r="B17" s="31" t="s">
        <v>20</v>
      </c>
      <c r="C17" s="32"/>
      <c r="D17" s="32"/>
      <c r="E17" s="33"/>
      <c r="G17" s="2" t="s">
        <v>13</v>
      </c>
    </row>
    <row r="18" spans="2:14" ht="16.2" thickBot="1">
      <c r="B18" s="34" t="s">
        <v>0</v>
      </c>
      <c r="C18" s="35"/>
      <c r="D18" s="34" t="s">
        <v>1</v>
      </c>
      <c r="E18" s="36"/>
      <c r="G18" s="41" t="s">
        <v>22</v>
      </c>
      <c r="H18" s="41"/>
      <c r="I18" s="41"/>
      <c r="J18" s="41"/>
      <c r="K18" s="41"/>
      <c r="L18" s="41"/>
      <c r="M18" s="41"/>
      <c r="N18" s="41"/>
    </row>
    <row r="19" spans="2:14">
      <c r="B19" s="3" t="s">
        <v>14</v>
      </c>
      <c r="C19" s="54">
        <v>6000</v>
      </c>
      <c r="D19" s="55" t="s">
        <v>2</v>
      </c>
      <c r="E19" s="54">
        <v>26400</v>
      </c>
      <c r="G19" s="41"/>
      <c r="H19" s="41"/>
      <c r="I19" s="41"/>
      <c r="J19" s="41"/>
      <c r="K19" s="41"/>
      <c r="L19" s="41"/>
      <c r="M19" s="41"/>
      <c r="N19" s="41"/>
    </row>
    <row r="20" spans="2:14">
      <c r="B20" s="20" t="s">
        <v>15</v>
      </c>
      <c r="C20" s="56">
        <v>-500</v>
      </c>
      <c r="D20" s="57"/>
      <c r="E20" s="56"/>
      <c r="G20" s="41"/>
      <c r="H20" s="41"/>
      <c r="I20" s="41"/>
      <c r="J20" s="41"/>
      <c r="K20" s="41"/>
      <c r="L20" s="41"/>
      <c r="M20" s="41"/>
      <c r="N20" s="41"/>
    </row>
    <row r="21" spans="2:14">
      <c r="B21" s="20" t="s">
        <v>18</v>
      </c>
      <c r="C21" s="56">
        <v>12000</v>
      </c>
      <c r="D21" s="57"/>
      <c r="E21" s="56"/>
      <c r="G21" s="41"/>
      <c r="H21" s="41"/>
      <c r="I21" s="41"/>
      <c r="J21" s="41"/>
      <c r="K21" s="41"/>
      <c r="L21" s="41"/>
      <c r="M21" s="41"/>
      <c r="N21" s="41"/>
    </row>
    <row r="22" spans="2:14" ht="16.2" thickBot="1">
      <c r="B22" s="4" t="s">
        <v>3</v>
      </c>
      <c r="C22" s="10">
        <f>IF(E19&gt;(C19+C20+C21),E19-C19-C20-C21,"")</f>
        <v>8900</v>
      </c>
      <c r="D22" s="4" t="s">
        <v>4</v>
      </c>
      <c r="E22" s="11" t="str">
        <f>IF((C19+C20+C21)&gt;E19,C19+C20+C21-E19,"")</f>
        <v/>
      </c>
      <c r="G22" s="41"/>
      <c r="H22" s="41"/>
      <c r="I22" s="41"/>
      <c r="J22" s="41"/>
      <c r="K22" s="41"/>
      <c r="L22" s="41"/>
      <c r="M22" s="41"/>
      <c r="N22" s="41"/>
    </row>
    <row r="23" spans="2:14" ht="16.2" thickBot="1">
      <c r="B23" s="5" t="s">
        <v>5</v>
      </c>
      <c r="C23" s="9">
        <f>SUM(C19:C22)</f>
        <v>26400</v>
      </c>
      <c r="D23" s="5" t="s">
        <v>5</v>
      </c>
      <c r="E23" s="9">
        <f>SUM(E19:E22)</f>
        <v>26400</v>
      </c>
      <c r="G23" s="41"/>
      <c r="H23" s="41"/>
      <c r="I23" s="41"/>
      <c r="J23" s="41"/>
      <c r="K23" s="41"/>
      <c r="L23" s="41"/>
      <c r="M23" s="41"/>
      <c r="N23" s="41"/>
    </row>
    <row r="24" spans="2:14" ht="16.2" thickBot="1">
      <c r="G24" s="41"/>
      <c r="H24" s="41"/>
      <c r="I24" s="41"/>
      <c r="J24" s="41"/>
      <c r="K24" s="41"/>
      <c r="L24" s="41"/>
      <c r="M24" s="41"/>
      <c r="N24" s="41"/>
    </row>
    <row r="25" spans="2:14" ht="16.2" thickBot="1">
      <c r="B25" s="31" t="s">
        <v>21</v>
      </c>
      <c r="C25" s="32"/>
      <c r="D25" s="32"/>
      <c r="E25" s="33"/>
      <c r="G25" s="41"/>
      <c r="H25" s="41"/>
      <c r="I25" s="41"/>
      <c r="J25" s="41"/>
      <c r="K25" s="41"/>
      <c r="L25" s="41"/>
      <c r="M25" s="41"/>
      <c r="N25" s="41"/>
    </row>
    <row r="26" spans="2:14" ht="16.2" thickBot="1">
      <c r="B26" s="34" t="s">
        <v>6</v>
      </c>
      <c r="C26" s="35"/>
      <c r="D26" s="34" t="s">
        <v>7</v>
      </c>
      <c r="E26" s="36"/>
      <c r="G26" s="41"/>
      <c r="H26" s="41"/>
      <c r="I26" s="41"/>
      <c r="J26" s="41"/>
      <c r="K26" s="41"/>
      <c r="L26" s="41"/>
      <c r="M26" s="41"/>
      <c r="N26" s="41"/>
    </row>
    <row r="27" spans="2:14" ht="16.2" thickBot="1">
      <c r="B27" s="12" t="s">
        <v>8</v>
      </c>
      <c r="C27" s="8">
        <f>E19*100%</f>
        <v>26400</v>
      </c>
      <c r="D27" s="12" t="s">
        <v>9</v>
      </c>
      <c r="E27" s="8">
        <f>C19+C21</f>
        <v>18000</v>
      </c>
      <c r="G27" s="41"/>
      <c r="H27" s="41"/>
      <c r="I27" s="41"/>
      <c r="J27" s="41"/>
      <c r="K27" s="41"/>
      <c r="L27" s="41"/>
      <c r="M27" s="41"/>
      <c r="N27" s="41"/>
    </row>
    <row r="28" spans="2:14" ht="16.2" thickBot="1">
      <c r="B28" s="37" t="s">
        <v>10</v>
      </c>
      <c r="C28" s="38"/>
      <c r="D28" s="38"/>
      <c r="E28" s="39"/>
      <c r="G28" s="41"/>
      <c r="H28" s="41"/>
      <c r="I28" s="41"/>
      <c r="J28" s="41"/>
      <c r="K28" s="41"/>
      <c r="L28" s="41"/>
      <c r="M28" s="41"/>
      <c r="N28" s="41"/>
    </row>
    <row r="29" spans="2:14" ht="16.2" thickBot="1">
      <c r="B29" s="42">
        <f>C27-E27</f>
        <v>8400</v>
      </c>
      <c r="C29" s="43"/>
      <c r="D29" s="43"/>
      <c r="E29" s="44"/>
      <c r="G29" s="41"/>
      <c r="H29" s="41"/>
      <c r="I29" s="41"/>
      <c r="J29" s="41"/>
      <c r="K29" s="41"/>
      <c r="L29" s="41"/>
      <c r="M29" s="41"/>
      <c r="N29" s="41"/>
    </row>
    <row r="30" spans="2:14" ht="16.2" thickBot="1"/>
    <row r="31" spans="2:14" ht="16.2" thickBot="1">
      <c r="B31" s="31" t="s">
        <v>11</v>
      </c>
      <c r="C31" s="32"/>
      <c r="D31" s="32"/>
      <c r="E31" s="33"/>
    </row>
    <row r="32" spans="2:14">
      <c r="B32" s="45" t="s">
        <v>12</v>
      </c>
      <c r="C32" s="46"/>
      <c r="D32" s="47"/>
      <c r="E32" s="6">
        <f>IF(C22="",-E22,C22)</f>
        <v>8900</v>
      </c>
    </row>
    <row r="33" spans="2:5" ht="16.2" thickBot="1">
      <c r="B33" s="48" t="s">
        <v>23</v>
      </c>
      <c r="C33" s="49"/>
      <c r="D33" s="50"/>
      <c r="E33" s="14">
        <f>C20</f>
        <v>-500</v>
      </c>
    </row>
    <row r="34" spans="2:5" ht="16.2" thickBot="1">
      <c r="B34" s="51" t="s">
        <v>10</v>
      </c>
      <c r="C34" s="52"/>
      <c r="D34" s="53"/>
      <c r="E34" s="15">
        <f>SUM(E32:E33)</f>
        <v>8400</v>
      </c>
    </row>
  </sheetData>
  <sheetProtection sheet="1" objects="1" scenarios="1"/>
  <mergeCells count="22">
    <mergeCell ref="B32:D32"/>
    <mergeCell ref="B33:D33"/>
    <mergeCell ref="B34:D34"/>
    <mergeCell ref="B28:E28"/>
    <mergeCell ref="B29:E29"/>
    <mergeCell ref="G3:N8"/>
    <mergeCell ref="G18:N29"/>
    <mergeCell ref="B31:E31"/>
    <mergeCell ref="B17:E17"/>
    <mergeCell ref="B18:C18"/>
    <mergeCell ref="D18:E18"/>
    <mergeCell ref="B25:E25"/>
    <mergeCell ref="B26:C26"/>
    <mergeCell ref="D26:E26"/>
    <mergeCell ref="B14:E14"/>
    <mergeCell ref="B2:E2"/>
    <mergeCell ref="B10:E10"/>
    <mergeCell ref="B11:C11"/>
    <mergeCell ref="D11:E11"/>
    <mergeCell ref="B13:E13"/>
    <mergeCell ref="B3:C3"/>
    <mergeCell ref="D3:E3"/>
  </mergeCells>
  <conditionalFormatting sqref="B14:E14 B29:E29">
    <cfRule type="cellIs" dxfId="7" priority="3" operator="lessThan">
      <formula>0</formula>
    </cfRule>
    <cfRule type="cellIs" dxfId="6" priority="4" operator="greater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0"/>
  <sheetViews>
    <sheetView showGridLines="0" workbookViewId="0">
      <selection activeCell="B2" sqref="B2:E2"/>
    </sheetView>
  </sheetViews>
  <sheetFormatPr baseColWidth="10" defaultRowHeight="15.6"/>
  <cols>
    <col min="1" max="1" width="3.77734375" style="1" customWidth="1"/>
    <col min="2" max="2" width="19.77734375" style="1" customWidth="1"/>
    <col min="3" max="3" width="12.77734375" style="1" customWidth="1"/>
    <col min="4" max="4" width="19.77734375" style="1" customWidth="1"/>
    <col min="5" max="5" width="12.77734375" style="1" customWidth="1"/>
    <col min="6" max="6" width="3.77734375" style="1" customWidth="1"/>
    <col min="7" max="16384" width="11.5546875" style="1"/>
  </cols>
  <sheetData>
    <row r="1" spans="2:14" ht="16.2" thickBot="1"/>
    <row r="2" spans="2:14" ht="16.2" thickBot="1">
      <c r="B2" s="31" t="s">
        <v>20</v>
      </c>
      <c r="C2" s="32"/>
      <c r="D2" s="32"/>
      <c r="E2" s="33"/>
      <c r="G2" s="2" t="s">
        <v>13</v>
      </c>
    </row>
    <row r="3" spans="2:14" ht="16.2" thickBot="1">
      <c r="B3" s="34" t="s">
        <v>0</v>
      </c>
      <c r="C3" s="35"/>
      <c r="D3" s="34" t="s">
        <v>1</v>
      </c>
      <c r="E3" s="36"/>
      <c r="G3" s="40" t="s">
        <v>25</v>
      </c>
      <c r="H3" s="40"/>
      <c r="I3" s="40"/>
      <c r="J3" s="40"/>
      <c r="K3" s="40"/>
      <c r="L3" s="40"/>
      <c r="M3" s="40"/>
      <c r="N3" s="40"/>
    </row>
    <row r="4" spans="2:14">
      <c r="B4" s="3" t="s">
        <v>14</v>
      </c>
      <c r="C4" s="54">
        <v>6000</v>
      </c>
      <c r="D4" s="55" t="s">
        <v>2</v>
      </c>
      <c r="E4" s="54">
        <v>26400</v>
      </c>
      <c r="G4" s="40"/>
      <c r="H4" s="40"/>
      <c r="I4" s="40"/>
      <c r="J4" s="40"/>
      <c r="K4" s="40"/>
      <c r="L4" s="40"/>
      <c r="M4" s="40"/>
      <c r="N4" s="40"/>
    </row>
    <row r="5" spans="2:14">
      <c r="B5" s="20" t="s">
        <v>15</v>
      </c>
      <c r="C5" s="56">
        <v>-500</v>
      </c>
      <c r="D5" s="57"/>
      <c r="E5" s="56"/>
      <c r="G5" s="40"/>
      <c r="H5" s="40"/>
      <c r="I5" s="40"/>
      <c r="J5" s="40"/>
      <c r="K5" s="40"/>
      <c r="L5" s="40"/>
      <c r="M5" s="40"/>
      <c r="N5" s="40"/>
    </row>
    <row r="6" spans="2:14">
      <c r="B6" s="20" t="s">
        <v>18</v>
      </c>
      <c r="C6" s="56">
        <v>12000</v>
      </c>
      <c r="D6" s="57"/>
      <c r="E6" s="56"/>
      <c r="G6" s="40"/>
      <c r="H6" s="40"/>
      <c r="I6" s="40"/>
      <c r="J6" s="40"/>
      <c r="K6" s="40"/>
      <c r="L6" s="40"/>
      <c r="M6" s="40"/>
      <c r="N6" s="40"/>
    </row>
    <row r="7" spans="2:14" ht="16.2" thickBot="1">
      <c r="B7" s="4" t="s">
        <v>3</v>
      </c>
      <c r="C7" s="10">
        <f>IF(E4&gt;(C4+C5+C6),E4-C4-C5-C6,"")</f>
        <v>8900</v>
      </c>
      <c r="D7" s="4" t="s">
        <v>4</v>
      </c>
      <c r="E7" s="11" t="str">
        <f>IF((C4+C5+C6)&gt;E4,C4+C5+C6-E4,"")</f>
        <v/>
      </c>
      <c r="G7" s="40"/>
      <c r="H7" s="40"/>
      <c r="I7" s="40"/>
      <c r="J7" s="40"/>
      <c r="K7" s="40"/>
      <c r="L7" s="40"/>
      <c r="M7" s="40"/>
      <c r="N7" s="40"/>
    </row>
    <row r="8" spans="2:14" ht="16.2" thickBot="1">
      <c r="B8" s="5" t="s">
        <v>5</v>
      </c>
      <c r="C8" s="9">
        <f>SUM(C4:C7)</f>
        <v>26400</v>
      </c>
      <c r="D8" s="5" t="s">
        <v>5</v>
      </c>
      <c r="E8" s="9">
        <f>SUM(E4:E7)</f>
        <v>26400</v>
      </c>
      <c r="G8" s="40"/>
      <c r="H8" s="40"/>
      <c r="I8" s="40"/>
      <c r="J8" s="40"/>
      <c r="K8" s="40"/>
      <c r="L8" s="40"/>
      <c r="M8" s="40"/>
      <c r="N8" s="40"/>
    </row>
    <row r="9" spans="2:14" ht="16.2" thickBot="1">
      <c r="G9" s="40"/>
      <c r="H9" s="40"/>
      <c r="I9" s="40"/>
      <c r="J9" s="40"/>
      <c r="K9" s="40"/>
      <c r="L9" s="40"/>
      <c r="M9" s="40"/>
      <c r="N9" s="40"/>
    </row>
    <row r="10" spans="2:14" ht="16.2" thickBot="1">
      <c r="B10" s="31" t="s">
        <v>21</v>
      </c>
      <c r="C10" s="32"/>
      <c r="D10" s="32"/>
      <c r="E10" s="33"/>
      <c r="G10" s="40"/>
      <c r="H10" s="40"/>
      <c r="I10" s="40"/>
      <c r="J10" s="40"/>
      <c r="K10" s="40"/>
      <c r="L10" s="40"/>
      <c r="M10" s="40"/>
      <c r="N10" s="40"/>
    </row>
    <row r="11" spans="2:14" ht="16.2" thickBot="1">
      <c r="B11" s="34" t="s">
        <v>6</v>
      </c>
      <c r="C11" s="35"/>
      <c r="D11" s="34" t="s">
        <v>7</v>
      </c>
      <c r="E11" s="36"/>
      <c r="G11" s="40"/>
      <c r="H11" s="40"/>
      <c r="I11" s="40"/>
      <c r="J11" s="40"/>
      <c r="K11" s="40"/>
      <c r="L11" s="40"/>
      <c r="M11" s="40"/>
      <c r="N11" s="40"/>
    </row>
    <row r="12" spans="2:14" ht="16.2" thickBot="1">
      <c r="B12" s="12" t="s">
        <v>8</v>
      </c>
      <c r="C12" s="8">
        <f>E4-(E4/11*2)</f>
        <v>21600</v>
      </c>
      <c r="D12" s="12" t="s">
        <v>9</v>
      </c>
      <c r="E12" s="8">
        <f>C4+C6</f>
        <v>18000</v>
      </c>
      <c r="G12" s="40"/>
      <c r="H12" s="40"/>
      <c r="I12" s="40"/>
      <c r="J12" s="40"/>
      <c r="K12" s="40"/>
      <c r="L12" s="40"/>
      <c r="M12" s="40"/>
      <c r="N12" s="40"/>
    </row>
    <row r="13" spans="2:14" ht="16.2" thickBot="1">
      <c r="B13" s="37" t="s">
        <v>10</v>
      </c>
      <c r="C13" s="38"/>
      <c r="D13" s="38"/>
      <c r="E13" s="39"/>
      <c r="G13" s="40"/>
      <c r="H13" s="40"/>
      <c r="I13" s="40"/>
      <c r="J13" s="40"/>
      <c r="K13" s="40"/>
      <c r="L13" s="40"/>
      <c r="M13" s="40"/>
      <c r="N13" s="40"/>
    </row>
    <row r="14" spans="2:14" ht="16.2" thickBot="1">
      <c r="B14" s="42">
        <f>C12-E12</f>
        <v>3600</v>
      </c>
      <c r="C14" s="43"/>
      <c r="D14" s="43"/>
      <c r="E14" s="44"/>
      <c r="G14" s="40"/>
      <c r="H14" s="40"/>
      <c r="I14" s="40"/>
      <c r="J14" s="40"/>
      <c r="K14" s="40"/>
      <c r="L14" s="40"/>
      <c r="M14" s="40"/>
      <c r="N14" s="40"/>
    </row>
    <row r="15" spans="2:14" ht="16.2" thickBot="1">
      <c r="G15" s="40"/>
      <c r="H15" s="40"/>
      <c r="I15" s="40"/>
      <c r="J15" s="40"/>
      <c r="K15" s="40"/>
      <c r="L15" s="40"/>
      <c r="M15" s="40"/>
      <c r="N15" s="40"/>
    </row>
    <row r="16" spans="2:14" ht="16.2" thickBot="1">
      <c r="B16" s="31" t="s">
        <v>11</v>
      </c>
      <c r="C16" s="32"/>
      <c r="D16" s="32"/>
      <c r="E16" s="33"/>
      <c r="G16" s="40"/>
      <c r="H16" s="40"/>
      <c r="I16" s="40"/>
      <c r="J16" s="40"/>
      <c r="K16" s="40"/>
      <c r="L16" s="40"/>
      <c r="M16" s="40"/>
      <c r="N16" s="40"/>
    </row>
    <row r="17" spans="2:14">
      <c r="B17" s="45" t="s">
        <v>12</v>
      </c>
      <c r="C17" s="46"/>
      <c r="D17" s="47"/>
      <c r="E17" s="6">
        <f>IF(C7="",-E7,C7)</f>
        <v>8900</v>
      </c>
      <c r="G17" s="40"/>
      <c r="H17" s="40"/>
      <c r="I17" s="40"/>
      <c r="J17" s="40"/>
      <c r="K17" s="40"/>
      <c r="L17" s="40"/>
      <c r="M17" s="40"/>
      <c r="N17" s="40"/>
    </row>
    <row r="18" spans="2:14">
      <c r="B18" s="48" t="s">
        <v>23</v>
      </c>
      <c r="C18" s="49"/>
      <c r="D18" s="50"/>
      <c r="E18" s="14">
        <f>C5</f>
        <v>-500</v>
      </c>
      <c r="G18" s="40"/>
      <c r="H18" s="40"/>
      <c r="I18" s="40"/>
      <c r="J18" s="40"/>
      <c r="K18" s="40"/>
      <c r="L18" s="40"/>
      <c r="M18" s="40"/>
      <c r="N18" s="40"/>
    </row>
    <row r="19" spans="2:14" ht="16.2" thickBot="1">
      <c r="B19" s="48" t="s">
        <v>24</v>
      </c>
      <c r="C19" s="49"/>
      <c r="D19" s="50"/>
      <c r="E19" s="14">
        <f>-(E4-C12)</f>
        <v>-4800</v>
      </c>
      <c r="G19" s="40"/>
      <c r="H19" s="40"/>
      <c r="I19" s="40"/>
      <c r="J19" s="40"/>
      <c r="K19" s="40"/>
      <c r="L19" s="40"/>
      <c r="M19" s="40"/>
      <c r="N19" s="40"/>
    </row>
    <row r="20" spans="2:14" ht="16.2" thickBot="1">
      <c r="B20" s="51" t="s">
        <v>10</v>
      </c>
      <c r="C20" s="52"/>
      <c r="D20" s="53"/>
      <c r="E20" s="15">
        <f>SUM(E17:E19)</f>
        <v>3600</v>
      </c>
      <c r="G20" s="40"/>
      <c r="H20" s="40"/>
      <c r="I20" s="40"/>
      <c r="J20" s="40"/>
      <c r="K20" s="40"/>
      <c r="L20" s="40"/>
      <c r="M20" s="40"/>
      <c r="N20" s="40"/>
    </row>
  </sheetData>
  <sheetProtection sheet="1" objects="1" scenarios="1"/>
  <mergeCells count="14">
    <mergeCell ref="G3:N20"/>
    <mergeCell ref="B18:D18"/>
    <mergeCell ref="B2:E2"/>
    <mergeCell ref="B3:C3"/>
    <mergeCell ref="D3:E3"/>
    <mergeCell ref="B10:E10"/>
    <mergeCell ref="B11:C11"/>
    <mergeCell ref="D11:E11"/>
    <mergeCell ref="B13:E13"/>
    <mergeCell ref="B14:E14"/>
    <mergeCell ref="B16:E16"/>
    <mergeCell ref="B17:D17"/>
    <mergeCell ref="B19:D19"/>
    <mergeCell ref="B20:D20"/>
  </mergeCells>
  <conditionalFormatting sqref="B14:E14">
    <cfRule type="cellIs" dxfId="5" priority="1" operator="lessThan">
      <formula>0</formula>
    </cfRule>
    <cfRule type="cellIs" dxfId="4" priority="2" operator="greater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1"/>
  <sheetViews>
    <sheetView showGridLines="0" workbookViewId="0">
      <selection activeCell="B2" sqref="B2:E2"/>
    </sheetView>
  </sheetViews>
  <sheetFormatPr baseColWidth="10" defaultRowHeight="15.6"/>
  <cols>
    <col min="1" max="1" width="3.77734375" style="1" customWidth="1"/>
    <col min="2" max="2" width="19.77734375" style="1" customWidth="1"/>
    <col min="3" max="3" width="12.77734375" style="1" customWidth="1"/>
    <col min="4" max="4" width="19.77734375" style="1" customWidth="1"/>
    <col min="5" max="5" width="12.77734375" style="1" customWidth="1"/>
    <col min="6" max="6" width="3.77734375" style="1" customWidth="1"/>
    <col min="7" max="16384" width="11.5546875" style="1"/>
  </cols>
  <sheetData>
    <row r="1" spans="2:14" ht="16.2" thickBot="1"/>
    <row r="2" spans="2:14" ht="16.2" thickBot="1">
      <c r="B2" s="31" t="s">
        <v>20</v>
      </c>
      <c r="C2" s="32"/>
      <c r="D2" s="32"/>
      <c r="E2" s="33"/>
      <c r="G2" s="2" t="s">
        <v>13</v>
      </c>
    </row>
    <row r="3" spans="2:14" ht="16.2" thickBot="1">
      <c r="B3" s="34" t="s">
        <v>0</v>
      </c>
      <c r="C3" s="35"/>
      <c r="D3" s="34" t="s">
        <v>1</v>
      </c>
      <c r="E3" s="36"/>
      <c r="G3" s="40" t="s">
        <v>27</v>
      </c>
      <c r="H3" s="40"/>
      <c r="I3" s="40"/>
      <c r="J3" s="40"/>
      <c r="K3" s="40"/>
      <c r="L3" s="40"/>
      <c r="M3" s="40"/>
      <c r="N3" s="40"/>
    </row>
    <row r="4" spans="2:14">
      <c r="B4" s="3" t="s">
        <v>14</v>
      </c>
      <c r="C4" s="54">
        <v>6000</v>
      </c>
      <c r="D4" s="55" t="s">
        <v>2</v>
      </c>
      <c r="E4" s="54">
        <v>26400</v>
      </c>
      <c r="G4" s="40"/>
      <c r="H4" s="40"/>
      <c r="I4" s="40"/>
      <c r="J4" s="40"/>
      <c r="K4" s="40"/>
      <c r="L4" s="40"/>
      <c r="M4" s="40"/>
      <c r="N4" s="40"/>
    </row>
    <row r="5" spans="2:14">
      <c r="B5" s="20" t="s">
        <v>15</v>
      </c>
      <c r="C5" s="56">
        <v>-500</v>
      </c>
      <c r="D5" s="57"/>
      <c r="E5" s="56"/>
      <c r="G5" s="40"/>
      <c r="H5" s="40"/>
      <c r="I5" s="40"/>
      <c r="J5" s="40"/>
      <c r="K5" s="40"/>
      <c r="L5" s="40"/>
      <c r="M5" s="40"/>
      <c r="N5" s="40"/>
    </row>
    <row r="6" spans="2:14">
      <c r="B6" s="20" t="s">
        <v>18</v>
      </c>
      <c r="C6" s="56">
        <v>12000</v>
      </c>
      <c r="D6" s="57"/>
      <c r="E6" s="56"/>
      <c r="G6" s="40"/>
      <c r="H6" s="40"/>
      <c r="I6" s="40"/>
      <c r="J6" s="40"/>
      <c r="K6" s="40"/>
      <c r="L6" s="40"/>
      <c r="M6" s="40"/>
      <c r="N6" s="40"/>
    </row>
    <row r="7" spans="2:14" ht="16.2" thickBot="1">
      <c r="B7" s="4" t="s">
        <v>3</v>
      </c>
      <c r="C7" s="10">
        <f>IF(E4&gt;(C4+C5+C6),E4-C4-C5-C6,"")</f>
        <v>8900</v>
      </c>
      <c r="D7" s="4" t="s">
        <v>4</v>
      </c>
      <c r="E7" s="11" t="str">
        <f>IF((C4+C5+C6)&gt;E4,C4+C5+C6-E4,"")</f>
        <v/>
      </c>
      <c r="G7" s="40"/>
      <c r="H7" s="40"/>
      <c r="I7" s="40"/>
      <c r="J7" s="40"/>
      <c r="K7" s="40"/>
      <c r="L7" s="40"/>
      <c r="M7" s="40"/>
      <c r="N7" s="40"/>
    </row>
    <row r="8" spans="2:14" ht="16.2" thickBot="1">
      <c r="B8" s="5" t="s">
        <v>5</v>
      </c>
      <c r="C8" s="9">
        <f>SUM(C4:C7)</f>
        <v>26400</v>
      </c>
      <c r="D8" s="5" t="s">
        <v>5</v>
      </c>
      <c r="E8" s="9">
        <f>SUM(E4:E7)</f>
        <v>26400</v>
      </c>
      <c r="G8" s="40"/>
      <c r="H8" s="40"/>
      <c r="I8" s="40"/>
      <c r="J8" s="40"/>
      <c r="K8" s="40"/>
      <c r="L8" s="40"/>
      <c r="M8" s="40"/>
      <c r="N8" s="40"/>
    </row>
    <row r="9" spans="2:14" ht="16.2" thickBot="1">
      <c r="G9" s="40"/>
      <c r="H9" s="40"/>
      <c r="I9" s="40"/>
      <c r="J9" s="40"/>
      <c r="K9" s="40"/>
      <c r="L9" s="40"/>
      <c r="M9" s="40"/>
      <c r="N9" s="40"/>
    </row>
    <row r="10" spans="2:14" ht="16.2" thickBot="1">
      <c r="B10" s="31" t="s">
        <v>21</v>
      </c>
      <c r="C10" s="32"/>
      <c r="D10" s="32"/>
      <c r="E10" s="33"/>
      <c r="G10" s="40"/>
      <c r="H10" s="40"/>
      <c r="I10" s="40"/>
      <c r="J10" s="40"/>
      <c r="K10" s="40"/>
      <c r="L10" s="40"/>
      <c r="M10" s="40"/>
      <c r="N10" s="40"/>
    </row>
    <row r="11" spans="2:14" ht="16.2" thickBot="1">
      <c r="B11" s="34" t="s">
        <v>6</v>
      </c>
      <c r="C11" s="35"/>
      <c r="D11" s="34" t="s">
        <v>7</v>
      </c>
      <c r="E11" s="36"/>
      <c r="G11" s="40"/>
      <c r="H11" s="40"/>
      <c r="I11" s="40"/>
      <c r="J11" s="40"/>
      <c r="K11" s="40"/>
      <c r="L11" s="40"/>
      <c r="M11" s="40"/>
      <c r="N11" s="40"/>
    </row>
    <row r="12" spans="2:14" ht="16.2" thickBot="1">
      <c r="B12" s="12" t="s">
        <v>8</v>
      </c>
      <c r="C12" s="8">
        <f>E4-(E4/11*2)</f>
        <v>21600</v>
      </c>
      <c r="D12" s="12" t="s">
        <v>9</v>
      </c>
      <c r="E12" s="8">
        <v>17500</v>
      </c>
      <c r="G12" s="40"/>
      <c r="H12" s="40"/>
      <c r="I12" s="40"/>
      <c r="J12" s="40"/>
      <c r="K12" s="40"/>
      <c r="L12" s="40"/>
      <c r="M12" s="40"/>
      <c r="N12" s="40"/>
    </row>
    <row r="13" spans="2:14" ht="16.2" thickBot="1">
      <c r="B13" s="37" t="s">
        <v>10</v>
      </c>
      <c r="C13" s="38"/>
      <c r="D13" s="38"/>
      <c r="E13" s="39"/>
      <c r="G13" s="40"/>
      <c r="H13" s="40"/>
      <c r="I13" s="40"/>
      <c r="J13" s="40"/>
      <c r="K13" s="40"/>
      <c r="L13" s="40"/>
      <c r="M13" s="40"/>
      <c r="N13" s="40"/>
    </row>
    <row r="14" spans="2:14" ht="16.2" thickBot="1">
      <c r="B14" s="42">
        <f>C12-E12</f>
        <v>4100</v>
      </c>
      <c r="C14" s="43"/>
      <c r="D14" s="43"/>
      <c r="E14" s="44"/>
      <c r="G14" s="40"/>
      <c r="H14" s="40"/>
      <c r="I14" s="40"/>
      <c r="J14" s="40"/>
      <c r="K14" s="40"/>
      <c r="L14" s="40"/>
      <c r="M14" s="40"/>
      <c r="N14" s="40"/>
    </row>
    <row r="15" spans="2:14" ht="16.2" thickBot="1">
      <c r="G15" s="40"/>
      <c r="H15" s="40"/>
      <c r="I15" s="40"/>
      <c r="J15" s="40"/>
      <c r="K15" s="40"/>
      <c r="L15" s="40"/>
      <c r="M15" s="40"/>
      <c r="N15" s="40"/>
    </row>
    <row r="16" spans="2:14" ht="16.2" thickBot="1">
      <c r="B16" s="31" t="s">
        <v>11</v>
      </c>
      <c r="C16" s="32"/>
      <c r="D16" s="32"/>
      <c r="E16" s="33"/>
      <c r="G16" s="40"/>
      <c r="H16" s="40"/>
      <c r="I16" s="40"/>
      <c r="J16" s="40"/>
      <c r="K16" s="40"/>
      <c r="L16" s="40"/>
      <c r="M16" s="40"/>
      <c r="N16" s="40"/>
    </row>
    <row r="17" spans="2:14">
      <c r="B17" s="45" t="s">
        <v>12</v>
      </c>
      <c r="C17" s="46"/>
      <c r="D17" s="47"/>
      <c r="E17" s="6">
        <f>IF(C7="",-E7,C7)</f>
        <v>8900</v>
      </c>
      <c r="G17" s="40"/>
      <c r="H17" s="40"/>
      <c r="I17" s="40"/>
      <c r="J17" s="40"/>
      <c r="K17" s="40"/>
      <c r="L17" s="40"/>
      <c r="M17" s="40"/>
      <c r="N17" s="40"/>
    </row>
    <row r="18" spans="2:14">
      <c r="B18" s="48" t="s">
        <v>23</v>
      </c>
      <c r="C18" s="49"/>
      <c r="D18" s="50"/>
      <c r="E18" s="14">
        <f>C5</f>
        <v>-500</v>
      </c>
      <c r="G18" s="40"/>
      <c r="H18" s="40"/>
      <c r="I18" s="40"/>
      <c r="J18" s="40"/>
      <c r="K18" s="40"/>
      <c r="L18" s="40"/>
      <c r="M18" s="40"/>
      <c r="N18" s="40"/>
    </row>
    <row r="19" spans="2:14">
      <c r="B19" s="48" t="s">
        <v>24</v>
      </c>
      <c r="C19" s="49"/>
      <c r="D19" s="50"/>
      <c r="E19" s="14">
        <f>-(E4-C12)</f>
        <v>-4800</v>
      </c>
      <c r="G19" s="40"/>
      <c r="H19" s="40"/>
      <c r="I19" s="40"/>
      <c r="J19" s="40"/>
      <c r="K19" s="40"/>
      <c r="L19" s="40"/>
      <c r="M19" s="40"/>
      <c r="N19" s="40"/>
    </row>
    <row r="20" spans="2:14" ht="16.2" thickBot="1">
      <c r="B20" s="48" t="s">
        <v>26</v>
      </c>
      <c r="C20" s="49"/>
      <c r="D20" s="50"/>
      <c r="E20" s="14">
        <f>C4+C6-E12</f>
        <v>500</v>
      </c>
      <c r="G20" s="40"/>
      <c r="H20" s="40"/>
      <c r="I20" s="40"/>
      <c r="J20" s="40"/>
      <c r="K20" s="40"/>
      <c r="L20" s="40"/>
      <c r="M20" s="40"/>
      <c r="N20" s="40"/>
    </row>
    <row r="21" spans="2:14" ht="16.2" thickBot="1">
      <c r="B21" s="51" t="s">
        <v>10</v>
      </c>
      <c r="C21" s="52"/>
      <c r="D21" s="53"/>
      <c r="E21" s="15">
        <f>SUM(E17:E20)</f>
        <v>4100</v>
      </c>
      <c r="G21" s="40"/>
      <c r="H21" s="40"/>
      <c r="I21" s="40"/>
      <c r="J21" s="40"/>
      <c r="K21" s="40"/>
      <c r="L21" s="40"/>
      <c r="M21" s="40"/>
      <c r="N21" s="40"/>
    </row>
  </sheetData>
  <sheetProtection sheet="1" objects="1" scenarios="1"/>
  <mergeCells count="15">
    <mergeCell ref="B2:E2"/>
    <mergeCell ref="B3:C3"/>
    <mergeCell ref="D3:E3"/>
    <mergeCell ref="G3:N21"/>
    <mergeCell ref="B10:E10"/>
    <mergeCell ref="B11:C11"/>
    <mergeCell ref="D11:E11"/>
    <mergeCell ref="B13:E13"/>
    <mergeCell ref="B14:E14"/>
    <mergeCell ref="B16:E16"/>
    <mergeCell ref="B17:D17"/>
    <mergeCell ref="B18:D18"/>
    <mergeCell ref="B20:D20"/>
    <mergeCell ref="B21:D21"/>
    <mergeCell ref="B19:D19"/>
  </mergeCells>
  <conditionalFormatting sqref="B14:E14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4"/>
  <sheetViews>
    <sheetView showGridLines="0" workbookViewId="0">
      <selection activeCell="B2" sqref="B2:E2"/>
    </sheetView>
  </sheetViews>
  <sheetFormatPr baseColWidth="10" defaultRowHeight="15.6"/>
  <cols>
    <col min="1" max="1" width="3.77734375" style="1" customWidth="1"/>
    <col min="2" max="2" width="19.77734375" style="1" customWidth="1"/>
    <col min="3" max="3" width="12.77734375" style="1" customWidth="1"/>
    <col min="4" max="4" width="19.77734375" style="1" customWidth="1"/>
    <col min="5" max="5" width="12.77734375" style="1" customWidth="1"/>
    <col min="6" max="6" width="3.77734375" style="1" customWidth="1"/>
    <col min="7" max="16384" width="11.5546875" style="1"/>
  </cols>
  <sheetData>
    <row r="1" spans="2:14" ht="16.2" thickBot="1"/>
    <row r="2" spans="2:14" ht="16.2" thickBot="1">
      <c r="B2" s="31" t="s">
        <v>20</v>
      </c>
      <c r="C2" s="32"/>
      <c r="D2" s="32"/>
      <c r="E2" s="33"/>
      <c r="G2" s="2"/>
    </row>
    <row r="3" spans="2:14" ht="16.2" thickBot="1">
      <c r="B3" s="34" t="s">
        <v>0</v>
      </c>
      <c r="C3" s="35"/>
      <c r="D3" s="34" t="s">
        <v>1</v>
      </c>
      <c r="E3" s="36"/>
      <c r="G3" s="40"/>
      <c r="H3" s="40"/>
      <c r="I3" s="40"/>
      <c r="J3" s="40"/>
      <c r="K3" s="40"/>
      <c r="L3" s="40"/>
      <c r="M3" s="40"/>
      <c r="N3" s="40"/>
    </row>
    <row r="4" spans="2:14">
      <c r="B4" s="3" t="s">
        <v>14</v>
      </c>
      <c r="C4" s="54">
        <v>6000</v>
      </c>
      <c r="D4" s="55" t="s">
        <v>2</v>
      </c>
      <c r="E4" s="54">
        <v>26400</v>
      </c>
      <c r="G4" s="40"/>
      <c r="H4" s="40"/>
      <c r="I4" s="40"/>
      <c r="J4" s="40"/>
      <c r="K4" s="40"/>
      <c r="L4" s="40"/>
      <c r="M4" s="40"/>
      <c r="N4" s="40"/>
    </row>
    <row r="5" spans="2:14">
      <c r="B5" s="20" t="s">
        <v>15</v>
      </c>
      <c r="C5" s="56">
        <v>-500</v>
      </c>
      <c r="D5" s="57"/>
      <c r="E5" s="56"/>
      <c r="G5" s="40"/>
      <c r="H5" s="40"/>
      <c r="I5" s="40"/>
      <c r="J5" s="40"/>
      <c r="K5" s="40"/>
      <c r="L5" s="40"/>
      <c r="M5" s="40"/>
      <c r="N5" s="40"/>
    </row>
    <row r="6" spans="2:14">
      <c r="B6" s="20" t="s">
        <v>18</v>
      </c>
      <c r="C6" s="56">
        <v>12000</v>
      </c>
      <c r="D6" s="57"/>
      <c r="E6" s="56"/>
      <c r="G6" s="40"/>
      <c r="H6" s="40"/>
      <c r="I6" s="40"/>
      <c r="J6" s="40"/>
      <c r="K6" s="40"/>
      <c r="L6" s="40"/>
      <c r="M6" s="40"/>
      <c r="N6" s="40"/>
    </row>
    <row r="7" spans="2:14">
      <c r="B7" s="20" t="s">
        <v>28</v>
      </c>
      <c r="C7" s="56">
        <v>6000</v>
      </c>
      <c r="D7" s="57"/>
      <c r="E7" s="56"/>
      <c r="G7" s="40"/>
      <c r="H7" s="40"/>
      <c r="I7" s="40"/>
      <c r="J7" s="40"/>
      <c r="K7" s="40"/>
      <c r="L7" s="40"/>
      <c r="M7" s="40"/>
      <c r="N7" s="40"/>
    </row>
    <row r="8" spans="2:14" ht="16.2" thickBot="1">
      <c r="B8" s="4" t="s">
        <v>3</v>
      </c>
      <c r="C8" s="10">
        <f>IF(E4&gt;(C4+C5+C6+C7),E4-C4-C5-C6-C7,"")</f>
        <v>2900</v>
      </c>
      <c r="D8" s="4" t="s">
        <v>4</v>
      </c>
      <c r="E8" s="11" t="str">
        <f>IF((C4+C5+C6+C7)&gt;E4,C4+C5+C6+C7-E4,"")</f>
        <v/>
      </c>
      <c r="G8" s="40"/>
      <c r="H8" s="40"/>
      <c r="I8" s="40"/>
      <c r="J8" s="40"/>
      <c r="K8" s="40"/>
      <c r="L8" s="40"/>
      <c r="M8" s="40"/>
      <c r="N8" s="40"/>
    </row>
    <row r="9" spans="2:14" ht="16.2" thickBot="1">
      <c r="B9" s="5" t="s">
        <v>5</v>
      </c>
      <c r="C9" s="9">
        <f>SUM(C4:C8)</f>
        <v>26400</v>
      </c>
      <c r="D9" s="5" t="s">
        <v>5</v>
      </c>
      <c r="E9" s="9">
        <f>SUM(E4:E8)</f>
        <v>26400</v>
      </c>
      <c r="G9" s="40"/>
      <c r="H9" s="40"/>
      <c r="I9" s="40"/>
      <c r="J9" s="40"/>
      <c r="K9" s="40"/>
      <c r="L9" s="40"/>
      <c r="M9" s="40"/>
      <c r="N9" s="40"/>
    </row>
    <row r="10" spans="2:14" ht="16.2" thickBot="1">
      <c r="G10" s="40"/>
      <c r="H10" s="40"/>
      <c r="I10" s="40"/>
      <c r="J10" s="40"/>
      <c r="K10" s="40"/>
      <c r="L10" s="40"/>
      <c r="M10" s="40"/>
      <c r="N10" s="40"/>
    </row>
    <row r="11" spans="2:14" ht="16.2" thickBot="1">
      <c r="B11" s="31" t="s">
        <v>21</v>
      </c>
      <c r="C11" s="32"/>
      <c r="D11" s="32"/>
      <c r="E11" s="33"/>
      <c r="G11" s="40"/>
      <c r="H11" s="40"/>
      <c r="I11" s="40"/>
      <c r="J11" s="40"/>
      <c r="K11" s="40"/>
      <c r="L11" s="40"/>
      <c r="M11" s="40"/>
      <c r="N11" s="40"/>
    </row>
    <row r="12" spans="2:14" ht="16.2" thickBot="1">
      <c r="B12" s="34" t="s">
        <v>6</v>
      </c>
      <c r="C12" s="35"/>
      <c r="D12" s="34" t="s">
        <v>7</v>
      </c>
      <c r="E12" s="36"/>
      <c r="G12" s="40"/>
      <c r="H12" s="40"/>
      <c r="I12" s="40"/>
      <c r="J12" s="40"/>
      <c r="K12" s="40"/>
      <c r="L12" s="40"/>
      <c r="M12" s="40"/>
      <c r="N12" s="40"/>
    </row>
    <row r="13" spans="2:14">
      <c r="B13" s="24" t="s">
        <v>8</v>
      </c>
      <c r="C13" s="7">
        <f>E4-(E4/11*2)</f>
        <v>21600</v>
      </c>
      <c r="D13" s="25" t="s">
        <v>9</v>
      </c>
      <c r="E13" s="7">
        <v>17500</v>
      </c>
      <c r="G13" s="40"/>
      <c r="H13" s="40"/>
      <c r="I13" s="40"/>
      <c r="J13" s="40"/>
      <c r="K13" s="40"/>
      <c r="L13" s="40"/>
      <c r="M13" s="40"/>
      <c r="N13" s="40"/>
    </row>
    <row r="14" spans="2:14" ht="16.2" thickBot="1">
      <c r="B14" s="23" t="s">
        <v>29</v>
      </c>
      <c r="C14" s="58">
        <v>25000</v>
      </c>
      <c r="D14" s="59" t="s">
        <v>30</v>
      </c>
      <c r="E14" s="58">
        <v>30000</v>
      </c>
      <c r="G14" s="40"/>
      <c r="H14" s="40"/>
      <c r="I14" s="40"/>
      <c r="J14" s="40"/>
      <c r="K14" s="40"/>
      <c r="L14" s="40"/>
      <c r="M14" s="40"/>
      <c r="N14" s="40"/>
    </row>
    <row r="15" spans="2:14" ht="16.2" thickBot="1">
      <c r="B15" s="37" t="s">
        <v>10</v>
      </c>
      <c r="C15" s="38"/>
      <c r="D15" s="38"/>
      <c r="E15" s="39"/>
      <c r="G15" s="40"/>
      <c r="H15" s="40"/>
      <c r="I15" s="40"/>
      <c r="J15" s="40"/>
      <c r="K15" s="40"/>
      <c r="L15" s="40"/>
      <c r="M15" s="40"/>
      <c r="N15" s="40"/>
    </row>
    <row r="16" spans="2:14" ht="16.2" thickBot="1">
      <c r="B16" s="42">
        <f>C13+C14-E13-E14</f>
        <v>-900</v>
      </c>
      <c r="C16" s="43"/>
      <c r="D16" s="43"/>
      <c r="E16" s="44"/>
      <c r="G16" s="40"/>
      <c r="H16" s="40"/>
      <c r="I16" s="40"/>
      <c r="J16" s="40"/>
      <c r="K16" s="40"/>
      <c r="L16" s="40"/>
      <c r="M16" s="40"/>
      <c r="N16" s="40"/>
    </row>
    <row r="17" spans="2:14" ht="16.2" thickBot="1">
      <c r="G17" s="40"/>
      <c r="H17" s="40"/>
      <c r="I17" s="40"/>
      <c r="J17" s="40"/>
      <c r="K17" s="40"/>
      <c r="L17" s="40"/>
      <c r="M17" s="40"/>
      <c r="N17" s="40"/>
    </row>
    <row r="18" spans="2:14" ht="16.2" thickBot="1">
      <c r="B18" s="31" t="s">
        <v>11</v>
      </c>
      <c r="C18" s="32"/>
      <c r="D18" s="32"/>
      <c r="E18" s="33"/>
      <c r="G18" s="40"/>
      <c r="H18" s="40"/>
      <c r="I18" s="40"/>
      <c r="J18" s="40"/>
      <c r="K18" s="40"/>
      <c r="L18" s="40"/>
      <c r="M18" s="40"/>
      <c r="N18" s="40"/>
    </row>
    <row r="19" spans="2:14">
      <c r="B19" s="45" t="s">
        <v>12</v>
      </c>
      <c r="C19" s="46"/>
      <c r="D19" s="47"/>
      <c r="E19" s="6">
        <f>IF(C8="",-E8,C8)</f>
        <v>2900</v>
      </c>
      <c r="G19" s="40"/>
      <c r="H19" s="40"/>
      <c r="I19" s="40"/>
      <c r="J19" s="40"/>
      <c r="K19" s="40"/>
      <c r="L19" s="40"/>
      <c r="M19" s="40"/>
      <c r="N19" s="40"/>
    </row>
    <row r="20" spans="2:14">
      <c r="B20" s="17" t="s">
        <v>31</v>
      </c>
      <c r="C20" s="18"/>
      <c r="D20" s="19"/>
      <c r="E20" s="14">
        <f>C7</f>
        <v>6000</v>
      </c>
      <c r="G20" s="40"/>
      <c r="H20" s="40"/>
      <c r="I20" s="40"/>
      <c r="J20" s="40"/>
      <c r="K20" s="40"/>
      <c r="L20" s="40"/>
      <c r="M20" s="40"/>
      <c r="N20" s="40"/>
    </row>
    <row r="21" spans="2:14">
      <c r="B21" s="48" t="s">
        <v>23</v>
      </c>
      <c r="C21" s="49"/>
      <c r="D21" s="50"/>
      <c r="E21" s="14">
        <f>C5</f>
        <v>-500</v>
      </c>
      <c r="G21" s="40"/>
      <c r="H21" s="40"/>
      <c r="I21" s="40"/>
      <c r="J21" s="40"/>
      <c r="K21" s="40"/>
      <c r="L21" s="40"/>
      <c r="M21" s="40"/>
      <c r="N21" s="40"/>
    </row>
    <row r="22" spans="2:14">
      <c r="B22" s="48" t="s">
        <v>24</v>
      </c>
      <c r="C22" s="49"/>
      <c r="D22" s="50"/>
      <c r="E22" s="14">
        <f>-(E4-C13)</f>
        <v>-4800</v>
      </c>
      <c r="G22" s="40"/>
      <c r="H22" s="40"/>
      <c r="I22" s="40"/>
      <c r="J22" s="40"/>
      <c r="K22" s="40"/>
      <c r="L22" s="40"/>
      <c r="M22" s="40"/>
      <c r="N22" s="40"/>
    </row>
    <row r="23" spans="2:14">
      <c r="B23" s="48" t="s">
        <v>33</v>
      </c>
      <c r="C23" s="49"/>
      <c r="D23" s="50"/>
      <c r="E23" s="14">
        <f>C4+C6-E13</f>
        <v>500</v>
      </c>
      <c r="G23" s="40"/>
      <c r="H23" s="40"/>
      <c r="I23" s="40"/>
      <c r="J23" s="40"/>
      <c r="K23" s="40"/>
      <c r="L23" s="40"/>
      <c r="M23" s="40"/>
      <c r="N23" s="40"/>
    </row>
    <row r="24" spans="2:14">
      <c r="B24" s="17" t="s">
        <v>32</v>
      </c>
      <c r="C24" s="18"/>
      <c r="D24" s="19"/>
      <c r="E24" s="14">
        <f>C14</f>
        <v>25000</v>
      </c>
      <c r="G24" s="40"/>
      <c r="H24" s="40"/>
      <c r="I24" s="40"/>
      <c r="J24" s="40"/>
      <c r="K24" s="40"/>
      <c r="L24" s="40"/>
      <c r="M24" s="40"/>
      <c r="N24" s="40"/>
    </row>
    <row r="25" spans="2:14" ht="16.2" thickBot="1">
      <c r="B25" s="17" t="s">
        <v>34</v>
      </c>
      <c r="C25" s="18"/>
      <c r="D25" s="19"/>
      <c r="E25" s="14">
        <f>-E14</f>
        <v>-30000</v>
      </c>
      <c r="G25" s="40"/>
      <c r="H25" s="40"/>
      <c r="I25" s="40"/>
      <c r="J25" s="40"/>
      <c r="K25" s="40"/>
      <c r="L25" s="40"/>
      <c r="M25" s="40"/>
      <c r="N25" s="40"/>
    </row>
    <row r="26" spans="2:14" ht="16.2" thickBot="1">
      <c r="B26" s="51" t="s">
        <v>10</v>
      </c>
      <c r="C26" s="52"/>
      <c r="D26" s="53"/>
      <c r="E26" s="15">
        <f>SUM(E19:E25)</f>
        <v>-900</v>
      </c>
      <c r="G26" s="40"/>
      <c r="H26" s="40"/>
      <c r="I26" s="40"/>
      <c r="J26" s="40"/>
      <c r="K26" s="40"/>
      <c r="L26" s="40"/>
      <c r="M26" s="40"/>
      <c r="N26" s="40"/>
    </row>
    <row r="27" spans="2:14" ht="16.2" thickBot="1"/>
    <row r="28" spans="2:14" ht="16.2" thickBot="1">
      <c r="B28" s="31" t="s">
        <v>35</v>
      </c>
      <c r="C28" s="32"/>
      <c r="D28" s="32"/>
      <c r="E28" s="33"/>
    </row>
    <row r="29" spans="2:14" ht="16.2" thickBot="1">
      <c r="B29" s="34" t="s">
        <v>36</v>
      </c>
      <c r="C29" s="35"/>
      <c r="D29" s="34" t="s">
        <v>37</v>
      </c>
      <c r="E29" s="36"/>
    </row>
    <row r="30" spans="2:14" s="28" customFormat="1">
      <c r="B30" s="26" t="s">
        <v>38</v>
      </c>
      <c r="C30" s="27">
        <f>E14</f>
        <v>30000</v>
      </c>
      <c r="D30" s="26" t="s">
        <v>41</v>
      </c>
      <c r="E30" s="27">
        <f>C14</f>
        <v>25000</v>
      </c>
    </row>
    <row r="31" spans="2:14" s="28" customFormat="1">
      <c r="B31" s="29" t="s">
        <v>39</v>
      </c>
      <c r="C31" s="30">
        <f>-C7</f>
        <v>-6000</v>
      </c>
      <c r="D31" s="29" t="s">
        <v>42</v>
      </c>
      <c r="E31" s="30">
        <f>C8</f>
        <v>2900</v>
      </c>
    </row>
    <row r="32" spans="2:14" s="28" customFormat="1">
      <c r="B32" s="29" t="s">
        <v>40</v>
      </c>
      <c r="C32" s="30">
        <f>-C5</f>
        <v>500</v>
      </c>
      <c r="D32" s="29" t="s">
        <v>43</v>
      </c>
      <c r="E32" s="30">
        <f>-B16</f>
        <v>900</v>
      </c>
    </row>
    <row r="33" spans="2:5" s="28" customFormat="1" ht="16.2" thickBot="1">
      <c r="B33" s="29" t="s">
        <v>24</v>
      </c>
      <c r="C33" s="30">
        <f>E4-C13</f>
        <v>4800</v>
      </c>
      <c r="D33" s="29" t="s">
        <v>26</v>
      </c>
      <c r="E33" s="30">
        <f>C4+C6-E13</f>
        <v>500</v>
      </c>
    </row>
    <row r="34" spans="2:5" ht="16.2" thickBot="1">
      <c r="B34" s="5" t="s">
        <v>5</v>
      </c>
      <c r="C34" s="9">
        <f>SUM(C30:C33)</f>
        <v>29300</v>
      </c>
      <c r="D34" s="5" t="s">
        <v>5</v>
      </c>
      <c r="E34" s="9">
        <f>SUM(E30:E33)</f>
        <v>29300</v>
      </c>
    </row>
  </sheetData>
  <sheetProtection sheet="1" objects="1" scenarios="1"/>
  <mergeCells count="18">
    <mergeCell ref="B2:E2"/>
    <mergeCell ref="B3:C3"/>
    <mergeCell ref="D3:E3"/>
    <mergeCell ref="G3:N26"/>
    <mergeCell ref="B11:E11"/>
    <mergeCell ref="B12:C12"/>
    <mergeCell ref="D12:E12"/>
    <mergeCell ref="B15:E15"/>
    <mergeCell ref="B16:E16"/>
    <mergeCell ref="B18:E18"/>
    <mergeCell ref="B29:C29"/>
    <mergeCell ref="D29:E29"/>
    <mergeCell ref="B19:D19"/>
    <mergeCell ref="B21:D21"/>
    <mergeCell ref="B22:D22"/>
    <mergeCell ref="B23:D23"/>
    <mergeCell ref="B26:D26"/>
    <mergeCell ref="B28:E28"/>
  </mergeCells>
  <conditionalFormatting sqref="B16:E16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Situation 1</vt:lpstr>
      <vt:lpstr>Situation 2</vt:lpstr>
      <vt:lpstr>Situation 3</vt:lpstr>
      <vt:lpstr>Situation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princadj1</dc:creator>
  <cp:lastModifiedBy>princadj1</cp:lastModifiedBy>
  <dcterms:created xsi:type="dcterms:W3CDTF">2011-02-12T07:06:32Z</dcterms:created>
  <dcterms:modified xsi:type="dcterms:W3CDTF">2011-02-15T09:38:59Z</dcterms:modified>
</cp:coreProperties>
</file>