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60" yWindow="105" windowWidth="10785" windowHeight="5880"/>
  </bookViews>
  <sheets>
    <sheet name="TRSIG" sheetId="1" r:id="rId1"/>
    <sheet name="Ratios" sheetId="3" r:id="rId2"/>
    <sheet name="VAGraphique" sheetId="2" r:id="rId3"/>
    <sheet name="Commentaires" sheetId="4" r:id="rId4"/>
  </sheets>
  <calcPr calcId="125725"/>
</workbook>
</file>

<file path=xl/calcChain.xml><?xml version="1.0" encoding="utf-8"?>
<calcChain xmlns="http://schemas.openxmlformats.org/spreadsheetml/2006/main">
  <c r="G7" i="1"/>
  <c r="H7" s="1"/>
  <c r="D5" i="2"/>
  <c r="D6"/>
  <c r="D7"/>
  <c r="E4" i="3"/>
  <c r="D4"/>
  <c r="E5"/>
  <c r="C11" i="1"/>
  <c r="C7"/>
  <c r="C12" s="1"/>
  <c r="G11"/>
  <c r="E11"/>
  <c r="E7"/>
  <c r="E12" s="1"/>
  <c r="G27"/>
  <c r="E27"/>
  <c r="C4" i="3"/>
  <c r="D5" s="1"/>
  <c r="H11" i="1"/>
  <c r="F11"/>
  <c r="D11"/>
  <c r="C27"/>
  <c r="D7" l="1"/>
  <c r="G12"/>
  <c r="E6" i="3" s="1"/>
  <c r="F7" i="1"/>
  <c r="G16"/>
  <c r="H12"/>
  <c r="D6" i="3"/>
  <c r="F12" i="1"/>
  <c r="E16"/>
  <c r="F15"/>
  <c r="D12"/>
  <c r="C16"/>
  <c r="C6" i="3"/>
  <c r="C13" s="1"/>
  <c r="D15" i="1"/>
  <c r="H15"/>
  <c r="D3" i="2" l="1"/>
  <c r="E7" i="3"/>
  <c r="E13"/>
  <c r="E8"/>
  <c r="E14" s="1"/>
  <c r="G21" i="1"/>
  <c r="G24" s="1"/>
  <c r="G30" s="1"/>
  <c r="H16"/>
  <c r="D8" i="3"/>
  <c r="E21" i="1"/>
  <c r="E24" s="1"/>
  <c r="E30" s="1"/>
  <c r="F16"/>
  <c r="D7" i="3"/>
  <c r="D13"/>
  <c r="D8" i="2"/>
  <c r="E8" s="1"/>
  <c r="E5"/>
  <c r="C8" i="3"/>
  <c r="C14" s="1"/>
  <c r="C21" i="1"/>
  <c r="D16"/>
  <c r="C24" l="1"/>
  <c r="C30" s="1"/>
  <c r="E7" i="2"/>
  <c r="E6"/>
  <c r="E9"/>
  <c r="H30" i="1"/>
  <c r="E10" i="3"/>
  <c r="D9"/>
  <c r="D14"/>
  <c r="E9"/>
  <c r="D9" i="2"/>
  <c r="D10" i="3"/>
  <c r="F30" i="1"/>
  <c r="D30" l="1"/>
  <c r="C10" i="3"/>
  <c r="D11"/>
  <c r="E11"/>
</calcChain>
</file>

<file path=xl/sharedStrings.xml><?xml version="1.0" encoding="utf-8"?>
<sst xmlns="http://schemas.openxmlformats.org/spreadsheetml/2006/main" count="79" uniqueCount="75">
  <si>
    <t>N-2</t>
  </si>
  <si>
    <t>N-1</t>
  </si>
  <si>
    <t xml:space="preserve">N </t>
  </si>
  <si>
    <t>Production Stockée</t>
  </si>
  <si>
    <t>Production Immobilisée</t>
  </si>
  <si>
    <t>Production de l'exercice</t>
  </si>
  <si>
    <t>Achats de matières premières et approvisionnements</t>
  </si>
  <si>
    <t>Variations de stocks</t>
  </si>
  <si>
    <t>Autres achats et charges externes</t>
  </si>
  <si>
    <t>Consommations de l'exercice en provenance des tiers</t>
  </si>
  <si>
    <t>Impôts, taxes et versements assimilés</t>
  </si>
  <si>
    <t>Dotations aux amortissements, dépréciations et provisions</t>
  </si>
  <si>
    <t>Autres produits</t>
  </si>
  <si>
    <t>Autres charges</t>
  </si>
  <si>
    <t>Résultat d'exploitation</t>
  </si>
  <si>
    <t>Produits financiers</t>
  </si>
  <si>
    <t>Charges financiers</t>
  </si>
  <si>
    <t>Résultat courant avant impôt</t>
  </si>
  <si>
    <t>Produits exceptionnels</t>
  </si>
  <si>
    <t>Charges exceptionnelles</t>
  </si>
  <si>
    <t>Résultat exceptionnel</t>
  </si>
  <si>
    <t>Impôts sur les bénéfices</t>
  </si>
  <si>
    <t>Subventions d'exploitation</t>
  </si>
  <si>
    <t>Reprises sur amortissements, dépréciations et provisions</t>
  </si>
  <si>
    <t>Charges de personnel (% valeur ajoutée)</t>
  </si>
  <si>
    <t>Valeur Ajoutée (% de la production de l'exercice)</t>
  </si>
  <si>
    <t>Production Vendue ou chiffre d'affaires</t>
  </si>
  <si>
    <t>Nombre de salariés</t>
  </si>
  <si>
    <t>Répartition</t>
  </si>
  <si>
    <t>en valeur</t>
  </si>
  <si>
    <t>en %</t>
  </si>
  <si>
    <t>Personnel</t>
  </si>
  <si>
    <t>Etat</t>
  </si>
  <si>
    <t>Prêteurs</t>
  </si>
  <si>
    <t>Entreprise</t>
  </si>
  <si>
    <t>Impôts, taxes</t>
  </si>
  <si>
    <t>Charges d'intérêts</t>
  </si>
  <si>
    <t>Revenus</t>
  </si>
  <si>
    <t>Autofinancement brut</t>
  </si>
  <si>
    <t xml:space="preserve">Chiffre d'affaires en K€                        </t>
  </si>
  <si>
    <t xml:space="preserve">Valeur ajoutée en K€                    </t>
  </si>
  <si>
    <t>Excédent Brut d'Exploitation en K€</t>
  </si>
  <si>
    <t xml:space="preserve">Résultat net en K€        </t>
  </si>
  <si>
    <t>Eléments de calcul des ratios</t>
  </si>
  <si>
    <t>Croissance régulière du chiffre d'affaires et de la valeur ajoutée.</t>
  </si>
  <si>
    <t>Taux élevé de valeur ajoutée, indicateur de bonne performance et d'efficacité économique.</t>
  </si>
  <si>
    <t>Recrutement simultané de personnel qualifié ou recours à l'intérim.</t>
  </si>
  <si>
    <t>Nette croissance du résultat net.</t>
  </si>
  <si>
    <t>Charges de personnel + Participation aux résultats</t>
  </si>
  <si>
    <t>Participation des salariés aux résultats</t>
  </si>
  <si>
    <t>Rubriques</t>
  </si>
  <si>
    <t>Excédent Brut d'Exploitation  (% de la valeur ajoutée)</t>
  </si>
  <si>
    <t>Entreprise qui connait prospérité et efficacité en cours de restructuration.</t>
  </si>
  <si>
    <t>Analyse de l'évolution de la structure financière à mener à l'aide des bilans successifs.</t>
  </si>
  <si>
    <t>Société ANGUILLE - Tableaux de résultat comparés et Soldes Intermédiaires de Gestion en K€</t>
  </si>
  <si>
    <t>Résultat net de l'exercice
(% de la production vendue ou chiffre d'affaires)</t>
  </si>
  <si>
    <t>Société ANGUILLE - Ratios annuels (montants en K€)</t>
  </si>
  <si>
    <t>Evolution de la valeur ajoutée                              
= (VA N - VA N-1) / VA N-1</t>
  </si>
  <si>
    <t>Evolution du chiffre d'affaires                                   
= (CA N - CA N-1) / CA N-1</t>
  </si>
  <si>
    <t>Evolution de l'Excédent Brut d'Exploitation 
= (EBE N - EBE N-1) / EBE N-1</t>
  </si>
  <si>
    <t>Evolution du résultat net                                        
= (RN N - RN N-1) / RN N-1</t>
  </si>
  <si>
    <t>Ratio de rendement du personnel                         
= VA / effectif du personnel</t>
  </si>
  <si>
    <t>Poids des charges d'intérêts                               
= Charges d'intérêts / EBE</t>
  </si>
  <si>
    <t>Valeur ajoutée de l'exercice N</t>
  </si>
  <si>
    <t>Société ANGUILLE - Répartition de la valeur ajoutée de l'exercice N</t>
  </si>
  <si>
    <t>Société ANGUILLE - Commentaires</t>
  </si>
  <si>
    <t>Gains de productivité dus aux moyens mis en œuvre.</t>
  </si>
  <si>
    <t>Progression des dotations aux amortissements traduisant l'utilisation de nouveaux équipements.</t>
  </si>
  <si>
    <t>Modification progressive de la répartition de la valeur ajoutée suite aux décisions stratégiques prises.</t>
  </si>
  <si>
    <t>Diminution simultanée de la part des charges de personnel dans la valeur ajoutée.</t>
  </si>
  <si>
    <t>Substitution du facteur "travail" par l'automatisation de la production.</t>
  </si>
  <si>
    <t>Confirmation des conséquences constatées suite nouvelles orientations par la progression du ratio de rendement du personnel.</t>
  </si>
  <si>
    <t>Financement des investissements réalisé par recours à l'endettement en raison du poids des charges d'intérêts dans l'utilisation de l'Excédent Brut d'Exploitation.</t>
  </si>
  <si>
    <t>D'un résultat net négatif en N-2 l'entreprise connait les bénéfices dès N-1.</t>
  </si>
  <si>
    <t>Bonne rentabilité globale.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</si>
</sst>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Fill="1"/>
    <xf numFmtId="4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19" xfId="0" applyNumberFormat="1" applyFont="1" applyFill="1" applyBorder="1" applyAlignment="1">
      <alignment vertical="center" wrapText="1"/>
    </xf>
    <xf numFmtId="10" fontId="3" fillId="0" borderId="19" xfId="1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10" fontId="4" fillId="0" borderId="22" xfId="1" applyNumberFormat="1" applyFont="1" applyFill="1" applyBorder="1" applyAlignment="1">
      <alignment horizontal="right" vertical="center"/>
    </xf>
    <xf numFmtId="10" fontId="4" fillId="5" borderId="20" xfId="1" applyNumberFormat="1" applyFont="1" applyFill="1" applyBorder="1" applyAlignment="1">
      <alignment horizontal="right" vertical="center"/>
    </xf>
    <xf numFmtId="10" fontId="4" fillId="5" borderId="21" xfId="1" applyNumberFormat="1" applyFont="1" applyFill="1" applyBorder="1" applyAlignment="1">
      <alignment horizontal="right" vertical="center"/>
    </xf>
    <xf numFmtId="10" fontId="4" fillId="5" borderId="22" xfId="1" applyNumberFormat="1" applyFont="1" applyFill="1" applyBorder="1" applyAlignment="1">
      <alignment horizontal="right" vertical="center"/>
    </xf>
    <xf numFmtId="10" fontId="3" fillId="5" borderId="21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5" borderId="19" xfId="0" applyNumberFormat="1" applyFont="1" applyFill="1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0" fontId="5" fillId="0" borderId="27" xfId="0" applyNumberFormat="1" applyFont="1" applyFill="1" applyBorder="1" applyAlignment="1">
      <alignment horizontal="center" vertical="center" wrapText="1"/>
    </xf>
    <xf numFmtId="10" fontId="5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" fontId="4" fillId="0" borderId="31" xfId="0" applyNumberFormat="1" applyFont="1" applyBorder="1" applyAlignment="1">
      <alignment vertical="center" wrapText="1"/>
    </xf>
    <xf numFmtId="4" fontId="4" fillId="0" borderId="32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0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0" fontId="4" fillId="0" borderId="5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10" fontId="3" fillId="0" borderId="28" xfId="1" applyNumberFormat="1" applyFont="1" applyBorder="1" applyAlignment="1">
      <alignment vertical="center" wrapText="1"/>
    </xf>
    <xf numFmtId="0" fontId="3" fillId="4" borderId="3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" fontId="3" fillId="0" borderId="16" xfId="0" applyNumberFormat="1" applyFont="1" applyBorder="1"/>
    <xf numFmtId="0" fontId="3" fillId="0" borderId="35" xfId="0" applyFont="1" applyBorder="1"/>
    <xf numFmtId="0" fontId="3" fillId="5" borderId="12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0" fontId="4" fillId="5" borderId="33" xfId="1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 wrapText="1"/>
    </xf>
    <xf numFmtId="10" fontId="4" fillId="5" borderId="6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10" fontId="4" fillId="5" borderId="5" xfId="1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 wrapText="1"/>
    </xf>
    <xf numFmtId="10" fontId="3" fillId="0" borderId="7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0" fontId="4" fillId="0" borderId="5" xfId="1" applyNumberFormat="1" applyFont="1" applyFill="1" applyBorder="1" applyAlignment="1">
      <alignment horizontal="right" vertical="center"/>
    </xf>
    <xf numFmtId="10" fontId="3" fillId="5" borderId="6" xfId="1" applyNumberFormat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vertical="center"/>
    </xf>
    <xf numFmtId="10" fontId="3" fillId="0" borderId="27" xfId="1" applyNumberFormat="1" applyFont="1" applyFill="1" applyBorder="1" applyAlignment="1">
      <alignment horizontal="right" vertical="center"/>
    </xf>
    <xf numFmtId="10" fontId="3" fillId="0" borderId="28" xfId="1" applyNumberFormat="1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2">
    <dxf>
      <font>
        <condense val="0"/>
        <extend val="0"/>
        <color indexed="58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tx>
        <c:rich>
          <a:bodyPr/>
          <a:lstStyle/>
          <a:p>
            <a:pPr>
              <a:defRPr baseline="0">
                <a:latin typeface="Times New Roman" pitchFamily="18" charset="0"/>
              </a:defRPr>
            </a:pPr>
            <a:r>
              <a:rPr lang="fr-FR" baseline="0">
                <a:latin typeface="Times New Roman" pitchFamily="18" charset="0"/>
              </a:rPr>
              <a:t>Répartition de la valeur ajoutée N</a:t>
            </a:r>
          </a:p>
        </c:rich>
      </c:tx>
      <c:layout>
        <c:manualLayout>
          <c:xMode val="edge"/>
          <c:yMode val="edge"/>
          <c:x val="0.23384615384615393"/>
          <c:y val="3.4384058636027143E-2"/>
        </c:manualLayout>
      </c:layout>
    </c:title>
    <c:plotArea>
      <c:layout>
        <c:manualLayout>
          <c:layoutTarget val="inner"/>
          <c:xMode val="edge"/>
          <c:yMode val="edge"/>
          <c:x val="0.2892307692307694"/>
          <c:y val="0.27793735160916178"/>
          <c:w val="0.29692307692307701"/>
          <c:h val="0.55300936969657988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dLblPos val="ctr"/>
              <c:showPercent val="1"/>
            </c:dLbl>
            <c:numFmt formatCode="0%" sourceLinked="0"/>
            <c:showPercent val="1"/>
            <c:showLeaderLines val="1"/>
          </c:dLbls>
          <c:cat>
            <c:strRef>
              <c:f>VAGraphique!$C$5:$C$8</c:f>
              <c:strCache>
                <c:ptCount val="4"/>
                <c:pt idx="0">
                  <c:v>Personnel</c:v>
                </c:pt>
                <c:pt idx="1">
                  <c:v>Etat</c:v>
                </c:pt>
                <c:pt idx="2">
                  <c:v>Prêteurs</c:v>
                </c:pt>
                <c:pt idx="3">
                  <c:v>Entreprise</c:v>
                </c:pt>
              </c:strCache>
            </c:strRef>
          </c:cat>
          <c:val>
            <c:numRef>
              <c:f>VAGraphique!$E$5:$E$8</c:f>
              <c:numCache>
                <c:formatCode>0.00%</c:formatCode>
                <c:ptCount val="4"/>
                <c:pt idx="0">
                  <c:v>0.53539823008849563</c:v>
                </c:pt>
                <c:pt idx="1">
                  <c:v>6.4896755162241887E-2</c:v>
                </c:pt>
                <c:pt idx="2">
                  <c:v>0.21238938053097345</c:v>
                </c:pt>
                <c:pt idx="3">
                  <c:v>0.18731563421828909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71128205128205102"/>
          <c:y val="0.36580766945679077"/>
          <c:w val="0.24175279628507976"/>
          <c:h val="0.43385272877366943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fr-FR"/>
        </a:p>
      </c:txPr>
    </c:legend>
    <c:plotVisOnly val="1"/>
    <c:dispBlanksAs val="zero"/>
  </c:chart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9526</xdr:rowOff>
    </xdr:from>
    <xdr:to>
      <xdr:col>5</xdr:col>
      <xdr:colOff>0</xdr:colOff>
      <xdr:row>25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tabSelected="1" workbookViewId="0">
      <selection activeCell="B2" sqref="B2:H2"/>
    </sheetView>
  </sheetViews>
  <sheetFormatPr baseColWidth="10" defaultRowHeight="15.75"/>
  <cols>
    <col min="1" max="1" width="3.7109375" style="4" customWidth="1"/>
    <col min="2" max="2" width="55.7109375" style="4" customWidth="1"/>
    <col min="3" max="3" width="12.7109375" style="4" customWidth="1"/>
    <col min="4" max="4" width="9.7109375" style="5" customWidth="1"/>
    <col min="5" max="5" width="12.7109375" style="4" customWidth="1"/>
    <col min="6" max="6" width="9.7109375" style="5" customWidth="1"/>
    <col min="7" max="7" width="12.7109375" style="4" customWidth="1"/>
    <col min="8" max="8" width="9.7109375" style="5" customWidth="1"/>
    <col min="9" max="16384" width="11.42578125" style="4"/>
  </cols>
  <sheetData>
    <row r="1" spans="2:8" ht="16.5" thickBot="1"/>
    <row r="2" spans="2:8" ht="16.5" thickBot="1">
      <c r="B2" s="87" t="s">
        <v>54</v>
      </c>
      <c r="C2" s="88"/>
      <c r="D2" s="88"/>
      <c r="E2" s="88"/>
      <c r="F2" s="88"/>
      <c r="G2" s="88"/>
      <c r="H2" s="89"/>
    </row>
    <row r="3" spans="2:8">
      <c r="B3" s="22" t="s">
        <v>50</v>
      </c>
      <c r="C3" s="85" t="s">
        <v>0</v>
      </c>
      <c r="D3" s="85"/>
      <c r="E3" s="85" t="s">
        <v>1</v>
      </c>
      <c r="F3" s="85"/>
      <c r="G3" s="85" t="s">
        <v>2</v>
      </c>
      <c r="H3" s="86"/>
    </row>
    <row r="4" spans="2:8">
      <c r="B4" s="70" t="s">
        <v>26</v>
      </c>
      <c r="C4" s="64">
        <v>500000</v>
      </c>
      <c r="D4" s="11"/>
      <c r="E4" s="64">
        <v>630000</v>
      </c>
      <c r="F4" s="11"/>
      <c r="G4" s="64">
        <v>760000</v>
      </c>
      <c r="H4" s="71"/>
    </row>
    <row r="5" spans="2:8">
      <c r="B5" s="72" t="s">
        <v>3</v>
      </c>
      <c r="C5" s="65">
        <v>9000</v>
      </c>
      <c r="D5" s="12"/>
      <c r="E5" s="65">
        <v>8000</v>
      </c>
      <c r="F5" s="12"/>
      <c r="G5" s="65">
        <v>9000</v>
      </c>
      <c r="H5" s="73"/>
    </row>
    <row r="6" spans="2:8">
      <c r="B6" s="74" t="s">
        <v>4</v>
      </c>
      <c r="C6" s="66">
        <v>5000</v>
      </c>
      <c r="D6" s="13"/>
      <c r="E6" s="66">
        <v>6000</v>
      </c>
      <c r="F6" s="13"/>
      <c r="G6" s="66">
        <v>5000</v>
      </c>
      <c r="H6" s="75"/>
    </row>
    <row r="7" spans="2:8" s="6" customFormat="1" ht="15.75" customHeight="1">
      <c r="B7" s="76" t="s">
        <v>5</v>
      </c>
      <c r="C7" s="7">
        <f>SUM(C4:C6)</f>
        <v>514000</v>
      </c>
      <c r="D7" s="8">
        <f>C7/C7</f>
        <v>1</v>
      </c>
      <c r="E7" s="7">
        <f>SUM(E4:E6)</f>
        <v>644000</v>
      </c>
      <c r="F7" s="8">
        <f>E7/E7</f>
        <v>1</v>
      </c>
      <c r="G7" s="7">
        <f>SUM(G4:G6)</f>
        <v>774000</v>
      </c>
      <c r="H7" s="77">
        <f>G7/G7</f>
        <v>1</v>
      </c>
    </row>
    <row r="8" spans="2:8">
      <c r="B8" s="70" t="s">
        <v>6</v>
      </c>
      <c r="C8" s="64">
        <v>200000</v>
      </c>
      <c r="D8" s="11"/>
      <c r="E8" s="64">
        <v>230000</v>
      </c>
      <c r="F8" s="11"/>
      <c r="G8" s="64">
        <v>260000</v>
      </c>
      <c r="H8" s="71"/>
    </row>
    <row r="9" spans="2:8">
      <c r="B9" s="72" t="s">
        <v>7</v>
      </c>
      <c r="C9" s="65">
        <v>-5000</v>
      </c>
      <c r="D9" s="12"/>
      <c r="E9" s="65">
        <v>-6000</v>
      </c>
      <c r="F9" s="12"/>
      <c r="G9" s="65">
        <v>-5000</v>
      </c>
      <c r="H9" s="73"/>
    </row>
    <row r="10" spans="2:8">
      <c r="B10" s="74" t="s">
        <v>8</v>
      </c>
      <c r="C10" s="66">
        <v>150000</v>
      </c>
      <c r="D10" s="13"/>
      <c r="E10" s="66">
        <v>160000</v>
      </c>
      <c r="F10" s="13"/>
      <c r="G10" s="66">
        <v>180000</v>
      </c>
      <c r="H10" s="75"/>
    </row>
    <row r="11" spans="2:8" s="6" customFormat="1">
      <c r="B11" s="76" t="s">
        <v>9</v>
      </c>
      <c r="C11" s="7">
        <f>SUM(C8:C10)</f>
        <v>345000</v>
      </c>
      <c r="D11" s="8">
        <f>C11/C7</f>
        <v>0.6712062256809338</v>
      </c>
      <c r="E11" s="7">
        <f>SUM(E8:E10)</f>
        <v>384000</v>
      </c>
      <c r="F11" s="8">
        <f>E11/E7</f>
        <v>0.59627329192546585</v>
      </c>
      <c r="G11" s="7">
        <f>SUM(G8:G10)</f>
        <v>435000</v>
      </c>
      <c r="H11" s="77">
        <f>G11/G7</f>
        <v>0.56201550387596899</v>
      </c>
    </row>
    <row r="12" spans="2:8" s="6" customFormat="1">
      <c r="B12" s="76" t="s">
        <v>25</v>
      </c>
      <c r="C12" s="7">
        <f>C7-C11</f>
        <v>169000</v>
      </c>
      <c r="D12" s="8">
        <f>C12/C7</f>
        <v>0.32879377431906615</v>
      </c>
      <c r="E12" s="7">
        <f>E7-E11</f>
        <v>260000</v>
      </c>
      <c r="F12" s="8">
        <f>E12/E7</f>
        <v>0.40372670807453415</v>
      </c>
      <c r="G12" s="7">
        <f>G7-G11</f>
        <v>339000</v>
      </c>
      <c r="H12" s="77">
        <f>G12/G7</f>
        <v>0.43798449612403101</v>
      </c>
    </row>
    <row r="13" spans="2:8">
      <c r="B13" s="78" t="s">
        <v>22</v>
      </c>
      <c r="C13" s="64">
        <v>6000</v>
      </c>
      <c r="D13" s="11"/>
      <c r="E13" s="64">
        <v>7000</v>
      </c>
      <c r="F13" s="11"/>
      <c r="G13" s="64">
        <v>8000</v>
      </c>
      <c r="H13" s="71"/>
    </row>
    <row r="14" spans="2:8">
      <c r="B14" s="72" t="s">
        <v>10</v>
      </c>
      <c r="C14" s="65">
        <v>18000</v>
      </c>
      <c r="D14" s="13"/>
      <c r="E14" s="65">
        <v>20000</v>
      </c>
      <c r="F14" s="13"/>
      <c r="G14" s="65">
        <v>22000</v>
      </c>
      <c r="H14" s="75"/>
    </row>
    <row r="15" spans="2:8">
      <c r="B15" s="74" t="s">
        <v>24</v>
      </c>
      <c r="C15" s="66">
        <v>130000</v>
      </c>
      <c r="D15" s="10">
        <f>C15/C12</f>
        <v>0.76923076923076927</v>
      </c>
      <c r="E15" s="66">
        <v>150000</v>
      </c>
      <c r="F15" s="10">
        <f>E15/E12</f>
        <v>0.57692307692307687</v>
      </c>
      <c r="G15" s="66">
        <v>180000</v>
      </c>
      <c r="H15" s="79">
        <f>G15/G12</f>
        <v>0.53097345132743368</v>
      </c>
    </row>
    <row r="16" spans="2:8" s="6" customFormat="1">
      <c r="B16" s="76" t="s">
        <v>51</v>
      </c>
      <c r="C16" s="7">
        <f>C12+C13-C14-C15</f>
        <v>27000</v>
      </c>
      <c r="D16" s="8">
        <f>C16/C12</f>
        <v>0.15976331360946747</v>
      </c>
      <c r="E16" s="7">
        <f>E12+E13-E14-E15</f>
        <v>97000</v>
      </c>
      <c r="F16" s="8">
        <f>E16/E12</f>
        <v>0.37307692307692308</v>
      </c>
      <c r="G16" s="7">
        <f>G12+G13-G14-G15</f>
        <v>145000</v>
      </c>
      <c r="H16" s="77">
        <f>G16/G12</f>
        <v>0.42772861356932151</v>
      </c>
    </row>
    <row r="17" spans="2:8">
      <c r="B17" s="70" t="s">
        <v>11</v>
      </c>
      <c r="C17" s="64">
        <v>25000</v>
      </c>
      <c r="D17" s="11"/>
      <c r="E17" s="64">
        <v>35000</v>
      </c>
      <c r="F17" s="11"/>
      <c r="G17" s="64">
        <v>45000</v>
      </c>
      <c r="H17" s="71"/>
    </row>
    <row r="18" spans="2:8">
      <c r="B18" s="72" t="s">
        <v>23</v>
      </c>
      <c r="C18" s="67">
        <v>5000</v>
      </c>
      <c r="D18" s="12"/>
      <c r="E18" s="67">
        <v>6000</v>
      </c>
      <c r="F18" s="12"/>
      <c r="G18" s="67">
        <v>7000</v>
      </c>
      <c r="H18" s="73"/>
    </row>
    <row r="19" spans="2:8">
      <c r="B19" s="72" t="s">
        <v>12</v>
      </c>
      <c r="C19" s="67">
        <v>4000</v>
      </c>
      <c r="D19" s="12"/>
      <c r="E19" s="67">
        <v>5000</v>
      </c>
      <c r="F19" s="12"/>
      <c r="G19" s="67">
        <v>6000</v>
      </c>
      <c r="H19" s="73"/>
    </row>
    <row r="20" spans="2:8">
      <c r="B20" s="74" t="s">
        <v>13</v>
      </c>
      <c r="C20" s="68">
        <v>3000</v>
      </c>
      <c r="D20" s="12"/>
      <c r="E20" s="68">
        <v>4000</v>
      </c>
      <c r="F20" s="12"/>
      <c r="G20" s="68">
        <v>5000</v>
      </c>
      <c r="H20" s="73"/>
    </row>
    <row r="21" spans="2:8" s="6" customFormat="1">
      <c r="B21" s="76" t="s">
        <v>14</v>
      </c>
      <c r="C21" s="9">
        <f>C16-C17+C18+C19-C20</f>
        <v>8000</v>
      </c>
      <c r="D21" s="14"/>
      <c r="E21" s="9">
        <f>E16-E17+E18+E19-E20</f>
        <v>69000</v>
      </c>
      <c r="F21" s="14"/>
      <c r="G21" s="9">
        <f>G16-G17+G18+G19-G20</f>
        <v>108000</v>
      </c>
      <c r="H21" s="80"/>
    </row>
    <row r="22" spans="2:8">
      <c r="B22" s="70" t="s">
        <v>15</v>
      </c>
      <c r="C22" s="69">
        <v>7000</v>
      </c>
      <c r="D22" s="12"/>
      <c r="E22" s="69">
        <v>8000</v>
      </c>
      <c r="F22" s="12"/>
      <c r="G22" s="69">
        <v>9000</v>
      </c>
      <c r="H22" s="73"/>
    </row>
    <row r="23" spans="2:8">
      <c r="B23" s="74" t="s">
        <v>16</v>
      </c>
      <c r="C23" s="68">
        <v>15000</v>
      </c>
      <c r="D23" s="12"/>
      <c r="E23" s="68">
        <v>45000</v>
      </c>
      <c r="F23" s="12"/>
      <c r="G23" s="68">
        <v>72000</v>
      </c>
      <c r="H23" s="73"/>
    </row>
    <row r="24" spans="2:8" s="6" customFormat="1">
      <c r="B24" s="76" t="s">
        <v>17</v>
      </c>
      <c r="C24" s="9">
        <f>C21+C22-C23</f>
        <v>0</v>
      </c>
      <c r="D24" s="14"/>
      <c r="E24" s="9">
        <f>E21+E22-E23</f>
        <v>32000</v>
      </c>
      <c r="F24" s="14"/>
      <c r="G24" s="9">
        <f>G21+G22-G23</f>
        <v>45000</v>
      </c>
      <c r="H24" s="80"/>
    </row>
    <row r="25" spans="2:8">
      <c r="B25" s="70" t="s">
        <v>18</v>
      </c>
      <c r="C25" s="69">
        <v>13000</v>
      </c>
      <c r="D25" s="12"/>
      <c r="E25" s="69">
        <v>10000</v>
      </c>
      <c r="F25" s="12"/>
      <c r="G25" s="69">
        <v>11000</v>
      </c>
      <c r="H25" s="73"/>
    </row>
    <row r="26" spans="2:8">
      <c r="B26" s="74" t="s">
        <v>19</v>
      </c>
      <c r="C26" s="68">
        <v>8000</v>
      </c>
      <c r="D26" s="12"/>
      <c r="E26" s="68">
        <v>7000</v>
      </c>
      <c r="F26" s="12"/>
      <c r="G26" s="68">
        <v>9000</v>
      </c>
      <c r="H26" s="73"/>
    </row>
    <row r="27" spans="2:8" s="6" customFormat="1">
      <c r="B27" s="76" t="s">
        <v>20</v>
      </c>
      <c r="C27" s="9">
        <f>C25-C26</f>
        <v>5000</v>
      </c>
      <c r="D27" s="14"/>
      <c r="E27" s="9">
        <f>E25-E26</f>
        <v>3000</v>
      </c>
      <c r="F27" s="14"/>
      <c r="G27" s="9">
        <f>G25-G26</f>
        <v>2000</v>
      </c>
      <c r="H27" s="80"/>
    </row>
    <row r="28" spans="2:8">
      <c r="B28" s="70" t="s">
        <v>21</v>
      </c>
      <c r="C28" s="69">
        <v>11000</v>
      </c>
      <c r="D28" s="12"/>
      <c r="E28" s="69">
        <v>12000</v>
      </c>
      <c r="F28" s="12"/>
      <c r="G28" s="69">
        <v>14000</v>
      </c>
      <c r="H28" s="73"/>
    </row>
    <row r="29" spans="2:8">
      <c r="B29" s="74" t="s">
        <v>49</v>
      </c>
      <c r="C29" s="68">
        <v>900</v>
      </c>
      <c r="D29" s="13"/>
      <c r="E29" s="68">
        <v>1200</v>
      </c>
      <c r="F29" s="13"/>
      <c r="G29" s="68">
        <v>1500</v>
      </c>
      <c r="H29" s="75"/>
    </row>
    <row r="30" spans="2:8" s="6" customFormat="1" ht="32.25" thickBot="1">
      <c r="B30" s="81" t="s">
        <v>55</v>
      </c>
      <c r="C30" s="82">
        <f>C24+C27-C28-C29</f>
        <v>-6900</v>
      </c>
      <c r="D30" s="83">
        <f>C30/C4</f>
        <v>-1.38E-2</v>
      </c>
      <c r="E30" s="82">
        <f>E24+E27-E28-E29</f>
        <v>21800</v>
      </c>
      <c r="F30" s="83">
        <f>E30/E7</f>
        <v>3.3850931677018636E-2</v>
      </c>
      <c r="G30" s="82">
        <f>G24+G27-G28-G29</f>
        <v>31500</v>
      </c>
      <c r="H30" s="84">
        <f>G30/G7</f>
        <v>4.0697674418604654E-2</v>
      </c>
    </row>
  </sheetData>
  <sheetProtection sheet="1" objects="1" scenarios="1"/>
  <mergeCells count="4">
    <mergeCell ref="C3:D3"/>
    <mergeCell ref="E3:F3"/>
    <mergeCell ref="G3:H3"/>
    <mergeCell ref="B2:H2"/>
  </mergeCells>
  <phoneticPr fontId="2" type="noConversion"/>
  <conditionalFormatting sqref="C30:H3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" right="0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38.42578125" style="2" bestFit="1" customWidth="1"/>
    <col min="3" max="5" width="14.7109375" style="2" customWidth="1"/>
    <col min="6" max="16384" width="11.42578125" style="2"/>
  </cols>
  <sheetData>
    <row r="1" spans="2:5" ht="16.5" thickBot="1">
      <c r="B1" s="15"/>
      <c r="C1" s="15"/>
      <c r="D1" s="15"/>
      <c r="E1" s="15"/>
    </row>
    <row r="2" spans="2:5" ht="16.5" thickBot="1">
      <c r="B2" s="87" t="s">
        <v>56</v>
      </c>
      <c r="C2" s="88"/>
      <c r="D2" s="88"/>
      <c r="E2" s="89"/>
    </row>
    <row r="3" spans="2:5">
      <c r="B3" s="22" t="s">
        <v>43</v>
      </c>
      <c r="C3" s="23" t="s">
        <v>0</v>
      </c>
      <c r="D3" s="23" t="s">
        <v>1</v>
      </c>
      <c r="E3" s="24" t="s">
        <v>2</v>
      </c>
    </row>
    <row r="4" spans="2:5">
      <c r="B4" s="25" t="s">
        <v>39</v>
      </c>
      <c r="C4" s="16">
        <f>TRSIG!C4</f>
        <v>500000</v>
      </c>
      <c r="D4" s="16">
        <f>TRSIG!E4</f>
        <v>630000</v>
      </c>
      <c r="E4" s="26">
        <f>TRSIG!G4</f>
        <v>760000</v>
      </c>
    </row>
    <row r="5" spans="2:5" ht="31.5">
      <c r="B5" s="25" t="s">
        <v>58</v>
      </c>
      <c r="C5" s="21"/>
      <c r="D5" s="17">
        <f>(D4-C4)/C4</f>
        <v>0.26</v>
      </c>
      <c r="E5" s="27">
        <f>(E4-D4)/D4</f>
        <v>0.20634920634920634</v>
      </c>
    </row>
    <row r="6" spans="2:5">
      <c r="B6" s="25" t="s">
        <v>40</v>
      </c>
      <c r="C6" s="3">
        <f>TRSIG!C12</f>
        <v>169000</v>
      </c>
      <c r="D6" s="3">
        <f>TRSIG!E12</f>
        <v>260000</v>
      </c>
      <c r="E6" s="28">
        <f>TRSIG!G12</f>
        <v>339000</v>
      </c>
    </row>
    <row r="7" spans="2:5" ht="31.5">
      <c r="B7" s="25" t="s">
        <v>57</v>
      </c>
      <c r="C7" s="21"/>
      <c r="D7" s="17">
        <f>(D6-C6)/C6</f>
        <v>0.53846153846153844</v>
      </c>
      <c r="E7" s="27">
        <f>(E6-D6)/D6</f>
        <v>0.30384615384615382</v>
      </c>
    </row>
    <row r="8" spans="2:5">
      <c r="B8" s="25" t="s">
        <v>41</v>
      </c>
      <c r="C8" s="3">
        <f>TRSIG!C16</f>
        <v>27000</v>
      </c>
      <c r="D8" s="3">
        <f>TRSIG!E16</f>
        <v>97000</v>
      </c>
      <c r="E8" s="28">
        <f>TRSIG!G16</f>
        <v>145000</v>
      </c>
    </row>
    <row r="9" spans="2:5" ht="31.5">
      <c r="B9" s="25" t="s">
        <v>59</v>
      </c>
      <c r="C9" s="21"/>
      <c r="D9" s="17">
        <f>(D8-C8)/C8</f>
        <v>2.5925925925925926</v>
      </c>
      <c r="E9" s="27">
        <f>(E8-D8)/D8</f>
        <v>0.49484536082474229</v>
      </c>
    </row>
    <row r="10" spans="2:5">
      <c r="B10" s="25" t="s">
        <v>42</v>
      </c>
      <c r="C10" s="3">
        <f>TRSIG!C30</f>
        <v>-6900</v>
      </c>
      <c r="D10" s="18">
        <f>TRSIG!E30</f>
        <v>21800</v>
      </c>
      <c r="E10" s="29">
        <f>TRSIG!G30</f>
        <v>31500</v>
      </c>
    </row>
    <row r="11" spans="2:5" ht="31.5">
      <c r="B11" s="25" t="s">
        <v>60</v>
      </c>
      <c r="C11" s="21"/>
      <c r="D11" s="17">
        <f>(D10-C10)/-C10</f>
        <v>4.1594202898550723</v>
      </c>
      <c r="E11" s="27">
        <f>(E10-D10)/D10</f>
        <v>0.44495412844036697</v>
      </c>
    </row>
    <row r="12" spans="2:5">
      <c r="B12" s="25" t="s">
        <v>27</v>
      </c>
      <c r="C12" s="19">
        <v>800</v>
      </c>
      <c r="D12" s="19">
        <v>900</v>
      </c>
      <c r="E12" s="30">
        <v>1000</v>
      </c>
    </row>
    <row r="13" spans="2:5" ht="31.5">
      <c r="B13" s="25" t="s">
        <v>61</v>
      </c>
      <c r="C13" s="20">
        <f>C6/C12</f>
        <v>211.25</v>
      </c>
      <c r="D13" s="20">
        <f>D6/D12</f>
        <v>288.88888888888891</v>
      </c>
      <c r="E13" s="31">
        <f>E6/E12</f>
        <v>339</v>
      </c>
    </row>
    <row r="14" spans="2:5" ht="32.25" thickBot="1">
      <c r="B14" s="32" t="s">
        <v>62</v>
      </c>
      <c r="C14" s="33">
        <f>TRSIG!C23/Ratios!C8</f>
        <v>0.55555555555555558</v>
      </c>
      <c r="D14" s="33">
        <f>TRSIG!E23/Ratios!D8</f>
        <v>0.46391752577319589</v>
      </c>
      <c r="E14" s="34">
        <f>TRSIG!G23/Ratios!E8</f>
        <v>0.49655172413793103</v>
      </c>
    </row>
  </sheetData>
  <sheetProtection sheet="1" objects="1" scenarios="1"/>
  <mergeCells count="1">
    <mergeCell ref="B2:E2"/>
  </mergeCells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>
      <selection activeCell="B2" sqref="B2:E2"/>
    </sheetView>
  </sheetViews>
  <sheetFormatPr baseColWidth="10" defaultRowHeight="15.75"/>
  <cols>
    <col min="1" max="1" width="3.7109375" style="1" customWidth="1"/>
    <col min="2" max="2" width="45.7109375" style="1" customWidth="1"/>
    <col min="3" max="5" width="15.7109375" style="1" customWidth="1"/>
    <col min="6" max="16384" width="11.42578125" style="1"/>
  </cols>
  <sheetData>
    <row r="1" spans="2:5" ht="16.5" thickBot="1">
      <c r="B1" s="36"/>
      <c r="C1" s="36"/>
      <c r="D1" s="37"/>
      <c r="E1" s="36"/>
    </row>
    <row r="2" spans="2:5" ht="16.5" thickBot="1">
      <c r="B2" s="90" t="s">
        <v>64</v>
      </c>
      <c r="C2" s="91"/>
      <c r="D2" s="91"/>
      <c r="E2" s="92"/>
    </row>
    <row r="3" spans="2:5" s="35" customFormat="1">
      <c r="B3" s="93" t="s">
        <v>63</v>
      </c>
      <c r="C3" s="94"/>
      <c r="D3" s="55">
        <f>Ratios!E6</f>
        <v>339000</v>
      </c>
      <c r="E3" s="56"/>
    </row>
    <row r="4" spans="2:5">
      <c r="B4" s="52" t="s">
        <v>37</v>
      </c>
      <c r="C4" s="53" t="s">
        <v>28</v>
      </c>
      <c r="D4" s="53" t="s">
        <v>29</v>
      </c>
      <c r="E4" s="54" t="s">
        <v>30</v>
      </c>
    </row>
    <row r="5" spans="2:5">
      <c r="B5" s="44" t="s">
        <v>48</v>
      </c>
      <c r="C5" s="38" t="s">
        <v>31</v>
      </c>
      <c r="D5" s="41">
        <f>TRSIG!G15+TRSIG!G29</f>
        <v>181500</v>
      </c>
      <c r="E5" s="45">
        <f>D5/$D$3</f>
        <v>0.53539823008849563</v>
      </c>
    </row>
    <row r="6" spans="2:5">
      <c r="B6" s="46" t="s">
        <v>35</v>
      </c>
      <c r="C6" s="39" t="s">
        <v>32</v>
      </c>
      <c r="D6" s="42">
        <f>TRSIG!G14</f>
        <v>22000</v>
      </c>
      <c r="E6" s="47">
        <f>D6/$D$3</f>
        <v>6.4896755162241887E-2</v>
      </c>
    </row>
    <row r="7" spans="2:5">
      <c r="B7" s="46" t="s">
        <v>36</v>
      </c>
      <c r="C7" s="39" t="s">
        <v>33</v>
      </c>
      <c r="D7" s="42">
        <f>TRSIG!G23</f>
        <v>72000</v>
      </c>
      <c r="E7" s="47">
        <f>D7/$D$3</f>
        <v>0.21238938053097345</v>
      </c>
    </row>
    <row r="8" spans="2:5">
      <c r="B8" s="48" t="s">
        <v>38</v>
      </c>
      <c r="C8" s="40" t="s">
        <v>34</v>
      </c>
      <c r="D8" s="43">
        <f>D3-SUM(D5:D7)</f>
        <v>63500</v>
      </c>
      <c r="E8" s="49">
        <f>D8/$D$3</f>
        <v>0.18731563421828909</v>
      </c>
    </row>
    <row r="9" spans="2:5" s="35" customFormat="1" ht="16.5" thickBot="1">
      <c r="B9" s="57"/>
      <c r="C9" s="58" t="s">
        <v>63</v>
      </c>
      <c r="D9" s="50">
        <f>SUM(D5:D8)</f>
        <v>339000</v>
      </c>
      <c r="E9" s="51">
        <f>SUM(E5:E8)</f>
        <v>1</v>
      </c>
    </row>
  </sheetData>
  <sheetProtection sheet="1" objects="1" scenarios="1"/>
  <mergeCells count="2">
    <mergeCell ref="B2:E2"/>
    <mergeCell ref="B3:C3"/>
  </mergeCells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8"/>
  <sheetViews>
    <sheetView showGridLines="0" workbookViewId="0">
      <selection activeCell="B2" sqref="B2"/>
    </sheetView>
  </sheetViews>
  <sheetFormatPr baseColWidth="10" defaultRowHeight="15.75"/>
  <cols>
    <col min="1" max="1" width="3.7109375" style="1" customWidth="1"/>
    <col min="2" max="2" width="140.7109375" style="1" customWidth="1"/>
    <col min="3" max="16384" width="11.42578125" style="1"/>
  </cols>
  <sheetData>
    <row r="1" spans="2:2" ht="16.5" thickBot="1"/>
    <row r="2" spans="2:2" ht="16.5" thickBot="1">
      <c r="B2" s="60" t="s">
        <v>65</v>
      </c>
    </row>
    <row r="3" spans="2:2">
      <c r="B3" s="61" t="s">
        <v>44</v>
      </c>
    </row>
    <row r="4" spans="2:2">
      <c r="B4" s="62" t="s">
        <v>66</v>
      </c>
    </row>
    <row r="5" spans="2:2">
      <c r="B5" s="62" t="s">
        <v>45</v>
      </c>
    </row>
    <row r="6" spans="2:2">
      <c r="B6" s="62" t="s">
        <v>67</v>
      </c>
    </row>
    <row r="7" spans="2:2">
      <c r="B7" s="62" t="s">
        <v>68</v>
      </c>
    </row>
    <row r="8" spans="2:2">
      <c r="B8" s="62" t="s">
        <v>69</v>
      </c>
    </row>
    <row r="9" spans="2:2">
      <c r="B9" s="62" t="s">
        <v>70</v>
      </c>
    </row>
    <row r="10" spans="2:2">
      <c r="B10" s="62" t="s">
        <v>46</v>
      </c>
    </row>
    <row r="11" spans="2:2">
      <c r="B11" s="62" t="s">
        <v>71</v>
      </c>
    </row>
    <row r="12" spans="2:2" ht="15.75" customHeight="1">
      <c r="B12" s="62" t="s">
        <v>72</v>
      </c>
    </row>
    <row r="13" spans="2:2" ht="15.75" customHeight="1">
      <c r="B13" s="62" t="s">
        <v>47</v>
      </c>
    </row>
    <row r="14" spans="2:2">
      <c r="B14" s="62" t="s">
        <v>73</v>
      </c>
    </row>
    <row r="15" spans="2:2">
      <c r="B15" s="62" t="s">
        <v>74</v>
      </c>
    </row>
    <row r="16" spans="2:2">
      <c r="B16" s="62" t="s">
        <v>52</v>
      </c>
    </row>
    <row r="17" spans="2:2" ht="16.5" thickBot="1">
      <c r="B17" s="63" t="s">
        <v>53</v>
      </c>
    </row>
    <row r="18" spans="2:2">
      <c r="B18" s="59"/>
    </row>
  </sheetData>
  <sheetProtection sheet="1" objects="1" scenarios="1"/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TRSIG</vt:lpstr>
      <vt:lpstr>Ratios</vt:lpstr>
      <vt:lpstr>VAGraphique</vt:lpstr>
      <vt:lpstr>Commentaires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RatiosTD6.3Anguille</dc:subject>
  <dc:creator>ANTRAIGUE Daniel</dc:creator>
  <cp:lastModifiedBy>Carlos JANUARIO</cp:lastModifiedBy>
  <cp:lastPrinted>2013-01-29T09:29:50Z</cp:lastPrinted>
  <dcterms:created xsi:type="dcterms:W3CDTF">2013-01-24T16:25:29Z</dcterms:created>
  <dcterms:modified xsi:type="dcterms:W3CDTF">2013-02-10T09:43:53Z</dcterms:modified>
</cp:coreProperties>
</file>