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 activeTab="1"/>
  </bookViews>
  <sheets>
    <sheet name="Travail 1" sheetId="2" r:id="rId1"/>
    <sheet name="Travail 2" sheetId="1" r:id="rId2"/>
  </sheets>
  <calcPr calcId="125725"/>
</workbook>
</file>

<file path=xl/calcChain.xml><?xml version="1.0" encoding="utf-8"?>
<calcChain xmlns="http://schemas.openxmlformats.org/spreadsheetml/2006/main">
  <c r="F10" i="1"/>
  <c r="E19"/>
  <c r="E21" s="1"/>
  <c r="D13"/>
  <c r="E7"/>
  <c r="C5"/>
  <c r="E5" s="1"/>
  <c r="C6"/>
  <c r="E6" s="1"/>
  <c r="F11"/>
  <c r="F13"/>
  <c r="F15"/>
  <c r="F14" l="1"/>
  <c r="E8"/>
  <c r="E16" s="1"/>
  <c r="F12"/>
  <c r="F16" l="1"/>
  <c r="E17" s="1"/>
  <c r="E20" s="1"/>
  <c r="E22" s="1"/>
</calcChain>
</file>

<file path=xl/comments1.xml><?xml version="1.0" encoding="utf-8"?>
<comments xmlns="http://schemas.openxmlformats.org/spreadsheetml/2006/main">
  <authors>
    <author>Carlos JANUARIO</author>
  </authors>
  <commentList>
    <comment ref="C5" authorId="0">
      <text>
        <r>
          <rPr>
            <sz val="8"/>
            <color indexed="81"/>
            <rFont val="Tahoma"/>
            <family val="2"/>
          </rPr>
          <t xml:space="preserve">Achats de marchandises = 4 000 000 € x 25 % = 1 000 000 €
Stocks = 1 000 000 € x 10 % = 100 000 €
Durée moyenne = (100 000 € / 1 000 000 €) x 360 = </t>
        </r>
        <r>
          <rPr>
            <b/>
            <sz val="8"/>
            <color indexed="81"/>
            <rFont val="Tahoma"/>
            <family val="2"/>
          </rPr>
          <t>36 jours</t>
        </r>
      </text>
    </comment>
    <comment ref="D5" authorId="0">
      <text>
        <r>
          <rPr>
            <sz val="8"/>
            <color indexed="81"/>
            <rFont val="Tahoma"/>
            <family val="2"/>
          </rPr>
          <t>Les achats de marchandises représentent 25 % du CA HT.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((30/2) + 30) x 40 % = </t>
        </r>
        <r>
          <rPr>
            <b/>
            <sz val="8"/>
            <color indexed="81"/>
            <rFont val="Tahoma"/>
            <family val="2"/>
          </rPr>
          <t>18 jours</t>
        </r>
      </text>
    </comment>
    <comment ref="D6" authorId="0">
      <text>
        <r>
          <rPr>
            <sz val="8"/>
            <color indexed="81"/>
            <rFont val="Tahoma"/>
            <family val="2"/>
          </rPr>
          <t>CA TTC / CA HT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((30/2) + 60) x 30 % = </t>
        </r>
        <r>
          <rPr>
            <b/>
            <sz val="8"/>
            <color indexed="81"/>
            <rFont val="Tahoma"/>
            <family val="2"/>
          </rPr>
          <t>22 jours</t>
        </r>
      </text>
    </comment>
    <comment ref="D7" authorId="0">
      <text>
        <r>
          <rPr>
            <sz val="8"/>
            <color indexed="81"/>
            <rFont val="Tahoma"/>
            <family val="2"/>
          </rPr>
          <t>CA TTC / CA HT</t>
        </r>
      </text>
    </comment>
    <comment ref="C8" authorId="0">
      <text>
        <r>
          <rPr>
            <sz val="8"/>
            <color indexed="81"/>
            <rFont val="Tahoma"/>
            <family val="2"/>
          </rPr>
          <t xml:space="preserve">(30/2) + 20 = </t>
        </r>
        <r>
          <rPr>
            <b/>
            <sz val="8"/>
            <color indexed="81"/>
            <rFont val="Tahoma"/>
            <family val="2"/>
          </rPr>
          <t>35 jours</t>
        </r>
      </text>
    </comment>
    <comment ref="D8" authorId="0">
      <text>
        <r>
          <rPr>
            <sz val="8"/>
            <color indexed="81"/>
            <rFont val="Tahoma"/>
            <family val="2"/>
          </rPr>
          <t>TVA sur achats / CA HT
((4 000 000 x (25 % + 8 %)) x 20 % / 4 000 000 €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((30/2) + 30) x 20 % = </t>
        </r>
        <r>
          <rPr>
            <b/>
            <sz val="8"/>
            <color indexed="81"/>
            <rFont val="Tahoma"/>
            <family val="2"/>
          </rPr>
          <t>9 jours</t>
        </r>
      </text>
    </comment>
    <comment ref="D10" authorId="0">
      <text>
        <r>
          <rPr>
            <sz val="8"/>
            <color indexed="81"/>
            <rFont val="Tahoma"/>
            <family val="2"/>
          </rPr>
          <t>Achats de marchandises TTC / CA HT
(100 000 € x 1,20) / 4 000 000 €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((30/2) + 60) x 40 % = </t>
        </r>
        <r>
          <rPr>
            <b/>
            <sz val="8"/>
            <color indexed="81"/>
            <rFont val="Tahoma"/>
            <family val="2"/>
          </rPr>
          <t>30 jours</t>
        </r>
      </text>
    </comment>
    <comment ref="D11" authorId="0">
      <text>
        <r>
          <rPr>
            <sz val="8"/>
            <color indexed="81"/>
            <rFont val="Tahoma"/>
            <family val="2"/>
          </rPr>
          <t>Achats de marchandises TTC / CA HT
(100 000 € x 1,20) / 4 000 000 €</t>
        </r>
      </text>
    </comment>
    <comment ref="C12" authorId="0">
      <text>
        <r>
          <rPr>
            <sz val="8"/>
            <color indexed="81"/>
            <rFont val="Tahoma"/>
            <family val="2"/>
          </rPr>
          <t xml:space="preserve">(30/2) + 30 = </t>
        </r>
        <r>
          <rPr>
            <b/>
            <sz val="8"/>
            <color indexed="81"/>
            <rFont val="Tahoma"/>
            <family val="2"/>
          </rPr>
          <t>45 jours</t>
        </r>
      </text>
    </comment>
    <comment ref="D12" authorId="0">
      <text>
        <r>
          <rPr>
            <sz val="8"/>
            <color indexed="81"/>
            <rFont val="Tahoma"/>
            <family val="2"/>
          </rPr>
          <t>Achats de services TTC / CA HT
(4 000 000 € x 8 % x 1,20) / 4 000 000 €</t>
        </r>
      </text>
    </comment>
    <comment ref="C13" authorId="0">
      <text>
        <r>
          <rPr>
            <sz val="8"/>
            <color indexed="81"/>
            <rFont val="Tahoma"/>
            <family val="2"/>
          </rPr>
          <t xml:space="preserve">(30/2) = </t>
        </r>
        <r>
          <rPr>
            <b/>
            <sz val="8"/>
            <color indexed="81"/>
            <rFont val="Tahoma"/>
            <family val="2"/>
          </rPr>
          <t>15 jours</t>
        </r>
      </text>
    </comment>
    <comment ref="D13" authorId="0">
      <text>
        <r>
          <rPr>
            <sz val="8"/>
            <color indexed="81"/>
            <rFont val="Tahoma"/>
            <family val="2"/>
          </rPr>
          <t>Salaires nets / CA HT
(4 000 000 € x 45 % x 80 %) / 4 000 000 €</t>
        </r>
      </text>
    </comment>
    <comment ref="C14" authorId="0">
      <text>
        <r>
          <rPr>
            <sz val="8"/>
            <color indexed="81"/>
            <rFont val="Tahoma"/>
            <family val="2"/>
          </rPr>
          <t xml:space="preserve">(30/2) + 18 = </t>
        </r>
        <r>
          <rPr>
            <b/>
            <sz val="8"/>
            <color indexed="81"/>
            <rFont val="Tahoma"/>
            <family val="2"/>
          </rPr>
          <t>33 jours</t>
        </r>
      </text>
    </comment>
    <comment ref="D14" authorId="0">
      <text>
        <r>
          <rPr>
            <sz val="8"/>
            <color indexed="81"/>
            <rFont val="Tahoma"/>
            <family val="2"/>
          </rPr>
          <t>Charges sociales / CA HT
(4 000 000 € x 45 % x 40 %) / 4 000 000 €</t>
        </r>
      </text>
    </comment>
    <comment ref="C15" authorId="0">
      <text>
        <r>
          <rPr>
            <sz val="8"/>
            <color indexed="81"/>
            <rFont val="Tahoma"/>
            <family val="2"/>
          </rPr>
          <t xml:space="preserve">(30/2) + 20 = </t>
        </r>
        <r>
          <rPr>
            <b/>
            <sz val="8"/>
            <color indexed="81"/>
            <rFont val="Tahoma"/>
            <family val="2"/>
          </rPr>
          <t>35 jours</t>
        </r>
      </text>
    </comment>
    <comment ref="D15" authorId="0">
      <text>
        <r>
          <rPr>
            <sz val="8"/>
            <color indexed="81"/>
            <rFont val="Tahoma"/>
            <family val="2"/>
          </rPr>
          <t>20 % du CA HT</t>
        </r>
      </text>
    </comment>
    <comment ref="E17" authorId="0">
      <text>
        <r>
          <rPr>
            <sz val="8"/>
            <color indexed="81"/>
            <rFont val="Tahoma"/>
            <family val="2"/>
          </rPr>
          <t>Besoins - Ressources</t>
        </r>
      </text>
    </comment>
    <comment ref="E19" authorId="0">
      <text>
        <r>
          <rPr>
            <sz val="8"/>
            <color indexed="81"/>
            <rFont val="Tahoma"/>
            <family val="2"/>
          </rPr>
          <t>CA HT annuel / 360 jours</t>
        </r>
      </text>
    </comment>
    <comment ref="E20" authorId="0">
      <text>
        <r>
          <rPr>
            <sz val="8"/>
            <color indexed="81"/>
            <rFont val="Tahoma"/>
            <family val="2"/>
          </rPr>
          <t>BFRN en jours x CA par jour</t>
        </r>
      </text>
    </comment>
    <comment ref="E21" authorId="0">
      <text>
        <r>
          <rPr>
            <sz val="8"/>
            <color indexed="81"/>
            <rFont val="Tahoma"/>
            <family val="2"/>
          </rPr>
          <t>CA par jour x Trésorerie souhaitée (=&gt; 10 jours de CA HT)</t>
        </r>
      </text>
    </comment>
    <comment ref="E22" authorId="0">
      <text>
        <r>
          <rPr>
            <sz val="8"/>
            <color indexed="81"/>
            <rFont val="Tahoma"/>
            <family val="2"/>
          </rPr>
          <t>BFR en valeur + Trésorerie</t>
        </r>
      </text>
    </comment>
  </commentList>
</comments>
</file>

<file path=xl/sharedStrings.xml><?xml version="1.0" encoding="utf-8"?>
<sst xmlns="http://schemas.openxmlformats.org/spreadsheetml/2006/main" count="27" uniqueCount="26">
  <si>
    <t>Durées Moyennes</t>
  </si>
  <si>
    <t>TVA déductible</t>
  </si>
  <si>
    <t>Personnel</t>
  </si>
  <si>
    <t>Organismes Sociaux</t>
  </si>
  <si>
    <t>TVA collectée</t>
  </si>
  <si>
    <t>BFRN en jours</t>
  </si>
  <si>
    <t>CA annuel</t>
  </si>
  <si>
    <t>Fournisseurs de services de distribution</t>
  </si>
  <si>
    <t>BFR en valeur</t>
  </si>
  <si>
    <t>Trésorerie</t>
  </si>
  <si>
    <t>Fonds de roulement</t>
  </si>
  <si>
    <t>CA par jour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</si>
  <si>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</si>
  <si>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</si>
  <si>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</si>
  <si>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</si>
  <si>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</si>
  <si>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</si>
  <si>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</si>
  <si>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Stocks de marchandises</t>
  </si>
  <si>
    <t>Clients à 30 jours fin de mois</t>
  </si>
  <si>
    <t>Clients à 60 jours fin de mois</t>
  </si>
  <si>
    <t>Fournisseurs de marchandises à 30 jours fin de mois</t>
  </si>
  <si>
    <t>Fournisseurs de marchandises à 60 jours fin de mois</t>
  </si>
  <si>
    <t>Caractéristiques, objectifs et utilité de l’évaluation du Besoin en Fonds de Roulement d’exploitation (BFRE)
par la méthode normative</t>
  </si>
  <si>
    <t xml:space="preserve"> - Chaque élément du BFRE en emploi comme en ressource est exprimé en jours de chiffre d’affaires.
 - Il s’agit ensuite d’évaluer le BFRE en jours de chiffre d’affaires en raison d’une relation de proportionnalité entre ces deux éléments.
 - Le BFRE en jours de CA est une donnée constante.
 - Cette technique permet une amélioration de la gestion des entreprises.
 - Ainsi, en fonction du chiffre d’affaires prévisionnel, il sera possible d’évaluer le BFRE en valeur.
 - Le BFRE normatif pourra ensuite être intégré dans les projets de développement et les  plans de financement des investissements.
 - Seul le BFR d’exploitation est concerné. Les éléments hors exploitation ne le sont pas.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</si>
</sst>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/>
    </xf>
    <xf numFmtId="0" fontId="2" fillId="0" borderId="0" xfId="0" applyFont="1"/>
    <xf numFmtId="0" fontId="1" fillId="3" borderId="25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left" vertical="center" indent="25"/>
    </xf>
    <xf numFmtId="0" fontId="1" fillId="5" borderId="17" xfId="0" applyFont="1" applyFill="1" applyBorder="1" applyAlignment="1">
      <alignment horizontal="left" vertical="center" indent="25"/>
    </xf>
    <xf numFmtId="0" fontId="1" fillId="5" borderId="18" xfId="0" applyFont="1" applyFill="1" applyBorder="1" applyAlignment="1">
      <alignment horizontal="left" vertical="center" indent="25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 indent="4"/>
    </xf>
    <xf numFmtId="4" fontId="2" fillId="0" borderId="6" xfId="0" applyNumberFormat="1" applyFont="1" applyFill="1" applyBorder="1" applyAlignment="1">
      <alignment horizontal="right" vertical="center" indent="4"/>
    </xf>
    <xf numFmtId="4" fontId="2" fillId="0" borderId="2" xfId="0" applyNumberFormat="1" applyFont="1" applyFill="1" applyBorder="1" applyAlignment="1">
      <alignment horizontal="right" vertical="center" indent="4"/>
    </xf>
    <xf numFmtId="4" fontId="2" fillId="0" borderId="5" xfId="0" applyNumberFormat="1" applyFont="1" applyFill="1" applyBorder="1" applyAlignment="1">
      <alignment horizontal="right" vertical="center" indent="4"/>
    </xf>
    <xf numFmtId="4" fontId="2" fillId="0" borderId="20" xfId="0" applyNumberFormat="1" applyFont="1" applyFill="1" applyBorder="1" applyAlignment="1">
      <alignment horizontal="right" vertical="center" indent="4"/>
    </xf>
    <xf numFmtId="4" fontId="2" fillId="0" borderId="24" xfId="0" applyNumberFormat="1" applyFont="1" applyFill="1" applyBorder="1" applyAlignment="1">
      <alignment horizontal="right" vertical="center" indent="4"/>
    </xf>
    <xf numFmtId="0" fontId="2" fillId="6" borderId="4" xfId="0" applyFont="1" applyFill="1" applyBorder="1" applyAlignment="1">
      <alignment horizontal="left" vertical="center" wrapText="1" indent="25"/>
    </xf>
    <xf numFmtId="0" fontId="2" fillId="6" borderId="17" xfId="0" applyFont="1" applyFill="1" applyBorder="1" applyAlignment="1">
      <alignment horizontal="left" vertical="center" wrapText="1" indent="25"/>
    </xf>
    <xf numFmtId="0" fontId="2" fillId="6" borderId="18" xfId="0" applyFont="1" applyFill="1" applyBorder="1" applyAlignment="1">
      <alignment horizontal="left" vertical="center" wrapText="1" indent="25"/>
    </xf>
    <xf numFmtId="0" fontId="2" fillId="6" borderId="3" xfId="0" applyFont="1" applyFill="1" applyBorder="1" applyAlignment="1">
      <alignment horizontal="left" vertical="center" indent="25"/>
    </xf>
    <xf numFmtId="0" fontId="2" fillId="6" borderId="11" xfId="0" applyFont="1" applyFill="1" applyBorder="1" applyAlignment="1">
      <alignment horizontal="left" vertical="center" indent="25"/>
    </xf>
    <xf numFmtId="0" fontId="2" fillId="6" borderId="10" xfId="0" applyFont="1" applyFill="1" applyBorder="1" applyAlignment="1">
      <alignment horizontal="left" vertical="center" indent="25"/>
    </xf>
    <xf numFmtId="0" fontId="2" fillId="6" borderId="22" xfId="0" applyFont="1" applyFill="1" applyBorder="1" applyAlignment="1">
      <alignment horizontal="left" vertical="center" indent="25"/>
    </xf>
    <xf numFmtId="0" fontId="2" fillId="6" borderId="23" xfId="0" applyFont="1" applyFill="1" applyBorder="1" applyAlignment="1">
      <alignment horizontal="left" vertical="center" indent="25"/>
    </xf>
    <xf numFmtId="0" fontId="2" fillId="6" borderId="21" xfId="0" applyFont="1" applyFill="1" applyBorder="1" applyAlignment="1">
      <alignment horizontal="left" vertical="center" indent="2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"/>
  <sheetViews>
    <sheetView showGridLines="0" workbookViewId="0">
      <selection activeCell="B2" sqref="B2"/>
    </sheetView>
  </sheetViews>
  <sheetFormatPr baseColWidth="10" defaultRowHeight="15.75"/>
  <cols>
    <col min="1" max="1" width="3.7109375" style="13" customWidth="1"/>
    <col min="2" max="2" width="104" style="13" customWidth="1"/>
    <col min="3" max="16384" width="11.42578125" style="13"/>
  </cols>
  <sheetData>
    <row r="1" spans="2:2" ht="16.5" thickBot="1"/>
    <row r="2" spans="2:2" ht="31.5" customHeight="1" thickBot="1">
      <c r="B2" s="14" t="s">
        <v>24</v>
      </c>
    </row>
    <row r="3" spans="2:2" ht="142.5" thickBot="1">
      <c r="B3" s="15" t="s">
        <v>25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workbookViewId="0">
      <selection activeCell="E20" sqref="E20:F20"/>
    </sheetView>
  </sheetViews>
  <sheetFormatPr baseColWidth="10" defaultRowHeight="15.75"/>
  <cols>
    <col min="1" max="1" width="3.7109375" style="1" customWidth="1"/>
    <col min="2" max="2" width="46.7109375" style="1" customWidth="1"/>
    <col min="3" max="6" width="12.7109375" style="1" customWidth="1"/>
    <col min="7" max="16384" width="11.42578125" style="1"/>
  </cols>
  <sheetData>
    <row r="1" spans="2:6" ht="16.5" thickBot="1">
      <c r="B1" s="2"/>
    </row>
    <row r="2" spans="2:6" ht="31.5" customHeight="1" thickBot="1">
      <c r="B2" s="23" t="s">
        <v>13</v>
      </c>
      <c r="C2" s="24"/>
      <c r="D2" s="24"/>
      <c r="E2" s="24"/>
      <c r="F2" s="25"/>
    </row>
    <row r="3" spans="2:6" ht="31.5" customHeight="1">
      <c r="B3" s="5" t="s">
        <v>14</v>
      </c>
      <c r="C3" s="6" t="s">
        <v>0</v>
      </c>
      <c r="D3" s="6" t="s">
        <v>12</v>
      </c>
      <c r="E3" s="6" t="s">
        <v>15</v>
      </c>
      <c r="F3" s="7" t="s">
        <v>16</v>
      </c>
    </row>
    <row r="4" spans="2:6" ht="15.75" customHeight="1">
      <c r="B4" s="8" t="s">
        <v>17</v>
      </c>
      <c r="C4" s="3"/>
      <c r="D4" s="3"/>
      <c r="E4" s="3"/>
      <c r="F4" s="9"/>
    </row>
    <row r="5" spans="2:6" ht="15.75" customHeight="1">
      <c r="B5" s="10" t="s">
        <v>19</v>
      </c>
      <c r="C5" s="16">
        <f>(10000)/(100000)*360</f>
        <v>36</v>
      </c>
      <c r="D5" s="17">
        <v>0.25</v>
      </c>
      <c r="E5" s="4">
        <f>C5*D5</f>
        <v>9</v>
      </c>
      <c r="F5" s="9"/>
    </row>
    <row r="6" spans="2:6" ht="15.75" customHeight="1">
      <c r="B6" s="10" t="s">
        <v>20</v>
      </c>
      <c r="C6" s="16">
        <f>(15+30)*0.4</f>
        <v>18</v>
      </c>
      <c r="D6" s="17">
        <v>1.2</v>
      </c>
      <c r="E6" s="4">
        <f>C6*D6</f>
        <v>21.599999999999998</v>
      </c>
      <c r="F6" s="9"/>
    </row>
    <row r="7" spans="2:6" ht="15.75" customHeight="1">
      <c r="B7" s="10" t="s">
        <v>21</v>
      </c>
      <c r="C7" s="16">
        <v>22</v>
      </c>
      <c r="D7" s="17">
        <v>1.2</v>
      </c>
      <c r="E7" s="4">
        <f>C7*D7</f>
        <v>26.4</v>
      </c>
      <c r="F7" s="9"/>
    </row>
    <row r="8" spans="2:6" ht="15.75" customHeight="1">
      <c r="B8" s="10" t="s">
        <v>1</v>
      </c>
      <c r="C8" s="16">
        <v>35</v>
      </c>
      <c r="D8" s="17">
        <v>0.66</v>
      </c>
      <c r="E8" s="4">
        <f>C8*D8</f>
        <v>23.1</v>
      </c>
      <c r="F8" s="9"/>
    </row>
    <row r="9" spans="2:6" ht="15.75" customHeight="1">
      <c r="B9" s="8" t="s">
        <v>16</v>
      </c>
      <c r="C9" s="16"/>
      <c r="D9" s="17"/>
      <c r="E9" s="3"/>
      <c r="F9" s="9"/>
    </row>
    <row r="10" spans="2:6" ht="15.75" customHeight="1">
      <c r="B10" s="11" t="s">
        <v>22</v>
      </c>
      <c r="C10" s="16">
        <v>9</v>
      </c>
      <c r="D10" s="17">
        <v>0.3</v>
      </c>
      <c r="E10" s="3"/>
      <c r="F10" s="12">
        <f t="shared" ref="F10:F15" si="0">C10*D10</f>
        <v>2.6999999999999997</v>
      </c>
    </row>
    <row r="11" spans="2:6" ht="15.75" customHeight="1">
      <c r="B11" s="11" t="s">
        <v>23</v>
      </c>
      <c r="C11" s="16">
        <v>30</v>
      </c>
      <c r="D11" s="17">
        <v>0.3</v>
      </c>
      <c r="E11" s="3"/>
      <c r="F11" s="12">
        <f t="shared" si="0"/>
        <v>9</v>
      </c>
    </row>
    <row r="12" spans="2:6" ht="15.75" customHeight="1">
      <c r="B12" s="11" t="s">
        <v>7</v>
      </c>
      <c r="C12" s="16">
        <v>45</v>
      </c>
      <c r="D12" s="17">
        <v>9.6000000000000002E-2</v>
      </c>
      <c r="E12" s="3"/>
      <c r="F12" s="12">
        <f t="shared" si="0"/>
        <v>4.32</v>
      </c>
    </row>
    <row r="13" spans="2:6" ht="15.75" customHeight="1">
      <c r="B13" s="11" t="s">
        <v>2</v>
      </c>
      <c r="C13" s="16">
        <v>15</v>
      </c>
      <c r="D13" s="17">
        <f>0.45*0.8</f>
        <v>0.36000000000000004</v>
      </c>
      <c r="E13" s="3"/>
      <c r="F13" s="12">
        <f t="shared" si="0"/>
        <v>5.4</v>
      </c>
    </row>
    <row r="14" spans="2:6" ht="15.75" customHeight="1">
      <c r="B14" s="11" t="s">
        <v>3</v>
      </c>
      <c r="C14" s="16">
        <v>33</v>
      </c>
      <c r="D14" s="17">
        <v>0.27</v>
      </c>
      <c r="E14" s="3"/>
      <c r="F14" s="12">
        <f t="shared" si="0"/>
        <v>8.91</v>
      </c>
    </row>
    <row r="15" spans="2:6" ht="15.75" customHeight="1">
      <c r="B15" s="11" t="s">
        <v>4</v>
      </c>
      <c r="C15" s="16">
        <v>35</v>
      </c>
      <c r="D15" s="17">
        <v>0.2</v>
      </c>
      <c r="E15" s="3"/>
      <c r="F15" s="12">
        <f t="shared" si="0"/>
        <v>7</v>
      </c>
    </row>
    <row r="16" spans="2:6" ht="15.75" customHeight="1">
      <c r="B16" s="26" t="s">
        <v>18</v>
      </c>
      <c r="C16" s="27"/>
      <c r="D16" s="27"/>
      <c r="E16" s="18">
        <f>SUM(E5:E8)</f>
        <v>80.099999999999994</v>
      </c>
      <c r="F16" s="19">
        <f>SUM(F10:F15)</f>
        <v>37.33</v>
      </c>
    </row>
    <row r="17" spans="2:6" ht="15.75" customHeight="1" thickBot="1">
      <c r="B17" s="20" t="s">
        <v>5</v>
      </c>
      <c r="C17" s="21"/>
      <c r="D17" s="22"/>
      <c r="E17" s="28">
        <f>E16-F16</f>
        <v>42.769999999999996</v>
      </c>
      <c r="F17" s="29"/>
    </row>
    <row r="18" spans="2:6" ht="15.75" customHeight="1">
      <c r="B18" s="42" t="s">
        <v>6</v>
      </c>
      <c r="C18" s="43"/>
      <c r="D18" s="44"/>
      <c r="E18" s="34">
        <v>4000000</v>
      </c>
      <c r="F18" s="35"/>
    </row>
    <row r="19" spans="2:6" ht="15.75" customHeight="1">
      <c r="B19" s="39" t="s">
        <v>11</v>
      </c>
      <c r="C19" s="40"/>
      <c r="D19" s="41"/>
      <c r="E19" s="32">
        <f>E18/360</f>
        <v>11111.111111111111</v>
      </c>
      <c r="F19" s="33"/>
    </row>
    <row r="20" spans="2:6" ht="15.75" customHeight="1">
      <c r="B20" s="39" t="s">
        <v>8</v>
      </c>
      <c r="C20" s="40"/>
      <c r="D20" s="41"/>
      <c r="E20" s="32">
        <f>E19*E17</f>
        <v>475222.22222222219</v>
      </c>
      <c r="F20" s="33"/>
    </row>
    <row r="21" spans="2:6" ht="15.75" customHeight="1">
      <c r="B21" s="39" t="s">
        <v>9</v>
      </c>
      <c r="C21" s="40"/>
      <c r="D21" s="41"/>
      <c r="E21" s="32">
        <f>E19*10</f>
        <v>111111.11111111111</v>
      </c>
      <c r="F21" s="33"/>
    </row>
    <row r="22" spans="2:6" ht="15.75" customHeight="1" thickBot="1">
      <c r="B22" s="36" t="s">
        <v>10</v>
      </c>
      <c r="C22" s="37"/>
      <c r="D22" s="38"/>
      <c r="E22" s="30">
        <f>E20+E21</f>
        <v>586333.33333333326</v>
      </c>
      <c r="F22" s="31"/>
    </row>
  </sheetData>
  <sheetProtection sheet="1" objects="1" scenarios="1"/>
  <mergeCells count="14">
    <mergeCell ref="B17:D17"/>
    <mergeCell ref="B2:F2"/>
    <mergeCell ref="B16:D16"/>
    <mergeCell ref="E17:F17"/>
    <mergeCell ref="E22:F22"/>
    <mergeCell ref="E21:F21"/>
    <mergeCell ref="E20:F20"/>
    <mergeCell ref="E19:F19"/>
    <mergeCell ref="E18:F18"/>
    <mergeCell ref="B22:D22"/>
    <mergeCell ref="B21:D21"/>
    <mergeCell ref="B20:D20"/>
    <mergeCell ref="B19:D19"/>
    <mergeCell ref="B18:D18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Travail 1</vt:lpstr>
      <vt:lpstr>Travail 2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technicien</cp:lastModifiedBy>
  <cp:lastPrinted>2012-04-18T14:30:50Z</cp:lastPrinted>
  <dcterms:created xsi:type="dcterms:W3CDTF">2002-03-22T08:07:24Z</dcterms:created>
  <dcterms:modified xsi:type="dcterms:W3CDTF">2015-06-16T17:16:17Z</dcterms:modified>
  <cp:category>IEL</cp:category>
</cp:coreProperties>
</file>