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85" yWindow="135" windowWidth="13245" windowHeight="7785"/>
  </bookViews>
  <sheets>
    <sheet name="Bilans financiers" sheetId="2" r:id="rId1"/>
    <sheet name="Bilans fonctionnels" sheetId="3" r:id="rId2"/>
    <sheet name="Variations bilans fonctionnels" sheetId="4" r:id="rId3"/>
    <sheet name="Commentaires" sheetId="5" r:id="rId4"/>
  </sheets>
  <calcPr calcId="125725"/>
</workbook>
</file>

<file path=xl/calcChain.xml><?xml version="1.0" encoding="utf-8"?>
<calcChain xmlns="http://schemas.openxmlformats.org/spreadsheetml/2006/main">
  <c r="E17" i="2"/>
  <c r="D12"/>
  <c r="D24"/>
  <c r="D25" s="1"/>
  <c r="E16"/>
  <c r="E14"/>
  <c r="E15"/>
  <c r="E24" s="1"/>
  <c r="E18"/>
  <c r="E19"/>
  <c r="E20"/>
  <c r="E21"/>
  <c r="E22"/>
  <c r="E23"/>
  <c r="E5"/>
  <c r="E6"/>
  <c r="E7"/>
  <c r="E8"/>
  <c r="E9"/>
  <c r="E12" s="1"/>
  <c r="E25" s="1"/>
  <c r="J10" s="1"/>
  <c r="J11" s="1"/>
  <c r="E10"/>
  <c r="E11"/>
  <c r="F24"/>
  <c r="F12"/>
  <c r="F25" s="1"/>
  <c r="G12"/>
  <c r="G24"/>
  <c r="G25"/>
  <c r="H17"/>
  <c r="H14"/>
  <c r="H24" s="1"/>
  <c r="H15"/>
  <c r="H16"/>
  <c r="H18"/>
  <c r="H19"/>
  <c r="H20"/>
  <c r="H21"/>
  <c r="H22"/>
  <c r="H23"/>
  <c r="H5"/>
  <c r="H12" s="1"/>
  <c r="H25" s="1"/>
  <c r="K10" s="1"/>
  <c r="K11" s="1"/>
  <c r="H6"/>
  <c r="H7"/>
  <c r="H8"/>
  <c r="H9"/>
  <c r="H10"/>
  <c r="H11"/>
  <c r="D6" i="3"/>
  <c r="C6"/>
  <c r="D10" i="4" s="1"/>
  <c r="F7" i="3"/>
  <c r="D15" i="4" s="1"/>
  <c r="G7" i="3"/>
  <c r="E15" i="4" s="1"/>
  <c r="C7" i="3"/>
  <c r="D14" i="4" s="1"/>
  <c r="D16" s="1"/>
  <c r="D7" i="3"/>
  <c r="E14" i="4" s="1"/>
  <c r="F6" i="3"/>
  <c r="D11" i="4" s="1"/>
  <c r="G6" i="3"/>
  <c r="E11" i="4" s="1"/>
  <c r="E10"/>
  <c r="G5" i="3"/>
  <c r="E8" i="4" s="1"/>
  <c r="D5" i="3"/>
  <c r="E7" i="4" s="1"/>
  <c r="C5" i="3"/>
  <c r="D7" i="4" s="1"/>
  <c r="F5" i="3"/>
  <c r="D8" i="4" s="1"/>
  <c r="F8" s="1"/>
  <c r="C12" i="2"/>
  <c r="C4" i="3"/>
  <c r="D5" i="4" s="1"/>
  <c r="D4" i="3"/>
  <c r="E5" i="4" s="1"/>
  <c r="J24" i="2"/>
  <c r="C24"/>
  <c r="J13"/>
  <c r="K24"/>
  <c r="K13"/>
  <c r="C25"/>
  <c r="F10" i="4" l="1"/>
  <c r="C8" i="3"/>
  <c r="E9" i="4"/>
  <c r="D12"/>
  <c r="F15"/>
  <c r="E16"/>
  <c r="F14"/>
  <c r="G4" i="3"/>
  <c r="K25" i="2"/>
  <c r="J25"/>
  <c r="F4" i="3"/>
  <c r="F7" i="4"/>
  <c r="D9"/>
  <c r="F11"/>
  <c r="E12"/>
  <c r="F5"/>
  <c r="F16"/>
  <c r="D8" i="3"/>
  <c r="F12" i="4" l="1"/>
  <c r="E17"/>
  <c r="E4"/>
  <c r="E6" s="1"/>
  <c r="G8" i="3"/>
  <c r="E13" i="4"/>
  <c r="D13"/>
  <c r="F9"/>
  <c r="F17" s="1"/>
  <c r="D17"/>
  <c r="D4"/>
  <c r="F8" i="3"/>
  <c r="F13" i="4" l="1"/>
  <c r="F4"/>
  <c r="D6"/>
  <c r="F6" s="1"/>
</calcChain>
</file>

<file path=xl/sharedStrings.xml><?xml version="1.0" encoding="utf-8"?>
<sst xmlns="http://schemas.openxmlformats.org/spreadsheetml/2006/main" count="102" uniqueCount="81">
  <si>
    <t>N</t>
  </si>
  <si>
    <t>N-1</t>
  </si>
  <si>
    <t>-</t>
  </si>
  <si>
    <t>=</t>
  </si>
  <si>
    <t>EMPLOIS STABLES</t>
  </si>
  <si>
    <t>RESSOURCES STABLES</t>
  </si>
  <si>
    <t>TRESORERIE ACTIVE</t>
  </si>
  <si>
    <t>TRESORERIE PASSIVE</t>
  </si>
  <si>
    <t>TOTAUX</t>
  </si>
  <si>
    <t>ACTIF</t>
  </si>
  <si>
    <t>Brut N</t>
  </si>
  <si>
    <t>Net N</t>
  </si>
  <si>
    <t>Brut N-1</t>
  </si>
  <si>
    <t>Net N-1</t>
  </si>
  <si>
    <t>PASSIF</t>
  </si>
  <si>
    <t>Actif immobilisé</t>
  </si>
  <si>
    <t>Capitaux propres</t>
  </si>
  <si>
    <t>Concessions, brevets, logiciels</t>
  </si>
  <si>
    <t>Capital social</t>
  </si>
  <si>
    <t>Prime d'émission</t>
  </si>
  <si>
    <t>Constructions</t>
  </si>
  <si>
    <t>Réserve légale</t>
  </si>
  <si>
    <t>Réserves statutaires</t>
  </si>
  <si>
    <t>Autres immob. corporelles</t>
  </si>
  <si>
    <t>Report à nouveau</t>
  </si>
  <si>
    <t>Autres participations</t>
  </si>
  <si>
    <t>Résultat de l'exercice</t>
  </si>
  <si>
    <t>Prêts</t>
  </si>
  <si>
    <t>Total I</t>
  </si>
  <si>
    <t>Provisions pour risques et charges</t>
  </si>
  <si>
    <t>Actif circulant</t>
  </si>
  <si>
    <t>Total II</t>
  </si>
  <si>
    <t>Stocks de marchandises</t>
  </si>
  <si>
    <t>Dettes</t>
  </si>
  <si>
    <t>Avances et acomptes reçus s/cdes</t>
  </si>
  <si>
    <t>Autres créances d'exploitation</t>
  </si>
  <si>
    <t>Dettes fournisseurs et comptes rattachés</t>
  </si>
  <si>
    <t>Dettes fiscales et sociales</t>
  </si>
  <si>
    <t>Disponibilités</t>
  </si>
  <si>
    <t>Total III</t>
  </si>
  <si>
    <t>TOTAL GENERAL</t>
  </si>
  <si>
    <t>ELEMENTS</t>
  </si>
  <si>
    <t>Stocks de matières</t>
  </si>
  <si>
    <t>Stocks de produits finis</t>
  </si>
  <si>
    <t>Charges constatées d'avance</t>
  </si>
  <si>
    <t>Emprunts divers</t>
  </si>
  <si>
    <t>Produits constatés d'avance</t>
  </si>
  <si>
    <t>Emprunts auprès éts de crédit (1)</t>
  </si>
  <si>
    <t>Autres créances diverses</t>
  </si>
  <si>
    <t>Autres dettes diverses</t>
  </si>
  <si>
    <t>NB : les charges et produits d'avance sont rattachées à l'exploitation</t>
  </si>
  <si>
    <t>Avances et acomptes versés</t>
  </si>
  <si>
    <t>(1) Dont concours bancaires courants et soldes créditeurs de banque</t>
  </si>
  <si>
    <t>Ressources stables</t>
  </si>
  <si>
    <t>Emplois stables</t>
  </si>
  <si>
    <t>Fonds de Roulement Net Global (FRNG)</t>
  </si>
  <si>
    <t>Actif d'exploitation</t>
  </si>
  <si>
    <t>Passif d'exploitation</t>
  </si>
  <si>
    <t>Besoin en Fonds de Roulement d'Exploitation (BFRE)</t>
  </si>
  <si>
    <t>Actif hors exploitation</t>
  </si>
  <si>
    <t>Passif hors exploitation</t>
  </si>
  <si>
    <t>Besoin en Fonds de Roulement Total (BFRT)</t>
  </si>
  <si>
    <t>Trésorerie active</t>
  </si>
  <si>
    <t>Trésorerie passive</t>
  </si>
  <si>
    <t>Trésorerie Nette (TN)</t>
  </si>
  <si>
    <t>ACTIF d' EXPLOITATION</t>
  </si>
  <si>
    <t>ACTIF HORS EXPLOITATION</t>
  </si>
  <si>
    <t>PASSIF d'EXPLOITATION</t>
  </si>
  <si>
    <t>PASSIF HORS EXPLOITATION</t>
  </si>
  <si>
    <t>BILANS (en milliers d'euros) de l'entreprise PIN aux 31/12/N-1 et N</t>
  </si>
  <si>
    <t>BILANS FONCTIONNELS de l'entreprise PIN aux 31/12/N et N-1</t>
  </si>
  <si>
    <t>ANALYSE FONCTIONNELLE DES BILANS entreprise PIN aux 31/12/N et N-1</t>
  </si>
  <si>
    <t>Créances clients et comptes rattachés</t>
  </si>
  <si>
    <t>Valeurs Mobilières Placement</t>
  </si>
  <si>
    <t xml:space="preserve">Dettes sur immobilisations </t>
  </si>
  <si>
    <t>Terrains</t>
  </si>
  <si>
    <t>Inst. tech., mat. et out. Industriels</t>
  </si>
  <si>
    <t>Amort.
Dépré.</t>
  </si>
  <si>
    <t>Variations</t>
  </si>
  <si>
    <t>Vérification : FRNG = BFRE + BFRHE + TN</t>
  </si>
  <si>
    <t>Les résultats des deux exercices sont bénéficiaires.
Nous constatons une augmentation du Fonds de Roulement Net Global au cours de l'exercice N due à une progression des ressources supérieure à celle des emplois stables.
D'importants investissements ont été réalisés au cours de l'exercice N.
Le Besoin en Fonds de Roulement d'Exploitation augmente sensiblement sous l'influence des stocks et des créances au cours de l'exercice N.
La progression du Fonds de Roulement Net Global permet de faire face à cette augmentation des besoins.
Il faut noter un dégagement de ressource au niveau hors exploitation.
La trésorerie nette s'améliore. De négative, elle devient positive en raison surtout d'une forte réduction des crédits bancaires.
En conclusion, cette entreprise améliore sa situation financière par un accroissement des ressources stables ou durables. 
Ces nouvelles ressources de financement sont diversifiées par le recours simultané à des fonds propres et des emprunts.
L'évolution de la structure du financement et les équilibres permettent d'envisager l'avenir avec sérénité et confiance.</t>
  </si>
</sst>
</file>

<file path=xl/styles.xml><?xml version="1.0" encoding="utf-8"?>
<styleSheet xmlns="http://schemas.openxmlformats.org/spreadsheetml/2006/main">
  <fonts count="7">
    <font>
      <sz val="10"/>
      <name val="Arial"/>
    </font>
    <font>
      <sz val="12"/>
      <name val="Times New Roman"/>
      <family val="1"/>
    </font>
    <font>
      <b/>
      <sz val="12"/>
      <name val="Times New Roman"/>
      <family val="1"/>
    </font>
    <font>
      <b/>
      <i/>
      <sz val="12"/>
      <name val="Times New Roman"/>
      <family val="1"/>
    </font>
    <font>
      <i/>
      <sz val="12"/>
      <name val="Times New Roman"/>
      <family val="1"/>
    </font>
    <font>
      <sz val="10"/>
      <name val="Times New Roman"/>
      <family val="1"/>
    </font>
    <font>
      <i/>
      <sz val="10"/>
      <name val="Times New Roman"/>
      <family val="1"/>
    </font>
  </fonts>
  <fills count="7">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32">
    <xf numFmtId="0" fontId="0" fillId="0" borderId="0" xfId="0"/>
    <xf numFmtId="0" fontId="1" fillId="0" borderId="0" xfId="0" applyFont="1"/>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0" borderId="0" xfId="0" applyFont="1"/>
    <xf numFmtId="0" fontId="1" fillId="0" borderId="0" xfId="0" applyFont="1" applyBorder="1"/>
    <xf numFmtId="4" fontId="1" fillId="0" borderId="0" xfId="0" applyNumberFormat="1" applyFont="1"/>
    <xf numFmtId="4" fontId="1" fillId="2" borderId="19" xfId="0" applyNumberFormat="1" applyFont="1" applyFill="1" applyBorder="1"/>
    <xf numFmtId="4" fontId="1" fillId="2" borderId="19" xfId="0" applyNumberFormat="1" applyFont="1" applyFill="1" applyBorder="1" applyAlignment="1">
      <alignment horizontal="right"/>
    </xf>
    <xf numFmtId="4" fontId="1" fillId="2" borderId="19" xfId="0" applyNumberFormat="1" applyFont="1" applyFill="1" applyBorder="1" applyAlignment="1">
      <alignment horizontal="right" vertical="center" wrapText="1"/>
    </xf>
    <xf numFmtId="0" fontId="5" fillId="0" borderId="0" xfId="0" applyFont="1"/>
    <xf numFmtId="0" fontId="1" fillId="2" borderId="5" xfId="0" applyFont="1" applyFill="1" applyBorder="1"/>
    <xf numFmtId="0" fontId="2" fillId="2" borderId="5" xfId="0" applyFont="1" applyFill="1" applyBorder="1" applyAlignment="1">
      <alignment horizontal="right"/>
    </xf>
    <xf numFmtId="0" fontId="1" fillId="2" borderId="5" xfId="0" applyFont="1" applyFill="1" applyBorder="1" applyAlignment="1">
      <alignment vertical="center" wrapText="1"/>
    </xf>
    <xf numFmtId="4" fontId="1" fillId="2" borderId="23" xfId="0" applyNumberFormat="1" applyFont="1" applyFill="1" applyBorder="1"/>
    <xf numFmtId="4" fontId="1" fillId="2" borderId="24" xfId="0" applyNumberFormat="1" applyFont="1" applyFill="1" applyBorder="1"/>
    <xf numFmtId="4" fontId="1" fillId="2" borderId="23" xfId="0" applyNumberFormat="1" applyFont="1" applyFill="1" applyBorder="1" applyAlignment="1">
      <alignment horizontal="right"/>
    </xf>
    <xf numFmtId="4" fontId="1" fillId="2" borderId="24" xfId="0" applyNumberFormat="1" applyFont="1" applyFill="1" applyBorder="1" applyAlignment="1">
      <alignment horizontal="right"/>
    </xf>
    <xf numFmtId="4" fontId="1" fillId="2" borderId="23" xfId="0" applyNumberFormat="1" applyFont="1" applyFill="1" applyBorder="1" applyAlignment="1">
      <alignment horizontal="right" vertical="center" wrapText="1"/>
    </xf>
    <xf numFmtId="4" fontId="1" fillId="2" borderId="24" xfId="0" applyNumberFormat="1" applyFont="1" applyFill="1" applyBorder="1" applyAlignment="1">
      <alignment horizontal="right" vertical="center" wrapText="1"/>
    </xf>
    <xf numFmtId="0" fontId="1" fillId="2" borderId="5" xfId="0" applyFont="1" applyFill="1" applyBorder="1" applyAlignment="1">
      <alignment horizontal="right"/>
    </xf>
    <xf numFmtId="0" fontId="1" fillId="2" borderId="5" xfId="0" applyFont="1" applyFill="1" applyBorder="1" applyAlignment="1">
      <alignment horizontal="left"/>
    </xf>
    <xf numFmtId="0" fontId="1" fillId="0" borderId="5" xfId="0" applyFont="1" applyBorder="1"/>
    <xf numFmtId="4" fontId="1" fillId="2" borderId="5" xfId="0" applyNumberFormat="1" applyFont="1" applyFill="1" applyBorder="1"/>
    <xf numFmtId="4" fontId="1" fillId="0" borderId="5" xfId="0" applyNumberFormat="1" applyFont="1" applyFill="1" applyBorder="1"/>
    <xf numFmtId="4" fontId="1" fillId="2" borderId="5" xfId="0" applyNumberFormat="1" applyFont="1" applyFill="1" applyBorder="1" applyAlignment="1">
      <alignment vertical="center" wrapText="1"/>
    </xf>
    <xf numFmtId="4" fontId="1" fillId="0" borderId="5" xfId="0" applyNumberFormat="1" applyFont="1" applyBorder="1"/>
    <xf numFmtId="4" fontId="1" fillId="2" borderId="5" xfId="0" applyNumberFormat="1" applyFont="1" applyFill="1" applyBorder="1" applyAlignment="1">
      <alignment horizontal="right"/>
    </xf>
    <xf numFmtId="4" fontId="2" fillId="2" borderId="23" xfId="0" applyNumberFormat="1" applyFont="1" applyFill="1" applyBorder="1"/>
    <xf numFmtId="4" fontId="2" fillId="2" borderId="19" xfId="0" applyNumberFormat="1" applyFont="1" applyFill="1" applyBorder="1"/>
    <xf numFmtId="4" fontId="2" fillId="2" borderId="24" xfId="0" applyNumberFormat="1" applyFont="1" applyFill="1" applyBorder="1"/>
    <xf numFmtId="4" fontId="2" fillId="2" borderId="9" xfId="0" applyNumberFormat="1" applyFont="1" applyFill="1" applyBorder="1"/>
    <xf numFmtId="4" fontId="2" fillId="2" borderId="10" xfId="0" applyNumberFormat="1" applyFont="1" applyFill="1" applyBorder="1"/>
    <xf numFmtId="4" fontId="2" fillId="2" borderId="17" xfId="0" applyNumberFormat="1" applyFont="1" applyFill="1" applyBorder="1"/>
    <xf numFmtId="4" fontId="2" fillId="2" borderId="9" xfId="0" applyNumberFormat="1" applyFont="1" applyFill="1" applyBorder="1" applyAlignment="1">
      <alignment horizontal="right"/>
    </xf>
    <xf numFmtId="4" fontId="2" fillId="2" borderId="10" xfId="0" applyNumberFormat="1" applyFont="1" applyFill="1" applyBorder="1" applyAlignment="1">
      <alignment horizontal="right"/>
    </xf>
    <xf numFmtId="4" fontId="2" fillId="2" borderId="17" xfId="0" applyNumberFormat="1" applyFont="1" applyFill="1" applyBorder="1" applyAlignment="1">
      <alignment horizontal="right"/>
    </xf>
    <xf numFmtId="4" fontId="2" fillId="2" borderId="1" xfId="0" applyNumberFormat="1" applyFont="1" applyFill="1" applyBorder="1"/>
    <xf numFmtId="4" fontId="2" fillId="2" borderId="12" xfId="0" applyNumberFormat="1" applyFont="1" applyFill="1" applyBorder="1"/>
    <xf numFmtId="4" fontId="4" fillId="2" borderId="5" xfId="0" applyNumberFormat="1" applyFont="1" applyFill="1" applyBorder="1"/>
    <xf numFmtId="4" fontId="2" fillId="2" borderId="3" xfId="0" applyNumberFormat="1" applyFont="1" applyFill="1" applyBorder="1"/>
    <xf numFmtId="0" fontId="2" fillId="2" borderId="12" xfId="0" applyFont="1" applyFill="1" applyBorder="1" applyAlignment="1">
      <alignment horizontal="right"/>
    </xf>
    <xf numFmtId="4" fontId="1" fillId="2" borderId="12" xfId="0" applyNumberFormat="1" applyFont="1" applyFill="1" applyBorder="1"/>
    <xf numFmtId="0" fontId="2" fillId="3" borderId="1" xfId="0" applyFont="1" applyFill="1" applyBorder="1" applyAlignment="1">
      <alignment horizontal="center"/>
    </xf>
    <xf numFmtId="4" fontId="2" fillId="3" borderId="9" xfId="0" applyNumberFormat="1" applyFont="1" applyFill="1" applyBorder="1" applyAlignment="1">
      <alignment horizontal="right"/>
    </xf>
    <xf numFmtId="4" fontId="2" fillId="3" borderId="10" xfId="0" applyNumberFormat="1" applyFont="1" applyFill="1" applyBorder="1" applyAlignment="1">
      <alignment horizontal="right"/>
    </xf>
    <xf numFmtId="4" fontId="2" fillId="3" borderId="17" xfId="0" applyNumberFormat="1" applyFont="1" applyFill="1" applyBorder="1" applyAlignment="1">
      <alignment horizontal="right"/>
    </xf>
    <xf numFmtId="4" fontId="2" fillId="3" borderId="12" xfId="0" applyNumberFormat="1" applyFont="1" applyFill="1" applyBorder="1"/>
    <xf numFmtId="0" fontId="2" fillId="6" borderId="1" xfId="0" applyFont="1" applyFill="1" applyBorder="1" applyAlignment="1">
      <alignment horizontal="center" vertical="center" wrapText="1"/>
    </xf>
    <xf numFmtId="4" fontId="2" fillId="6" borderId="9" xfId="0" applyNumberFormat="1" applyFont="1" applyFill="1" applyBorder="1" applyAlignment="1">
      <alignment horizontal="center" vertical="center" wrapText="1"/>
    </xf>
    <xf numFmtId="4" fontId="2" fillId="6" borderId="10" xfId="0" applyNumberFormat="1" applyFont="1" applyFill="1" applyBorder="1" applyAlignment="1">
      <alignment horizontal="center" vertical="center" wrapText="1"/>
    </xf>
    <xf numFmtId="4" fontId="2" fillId="6" borderId="17"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4" fontId="2" fillId="6" borderId="3" xfId="0" applyNumberFormat="1" applyFont="1" applyFill="1" applyBorder="1" applyAlignment="1">
      <alignment horizontal="center" vertical="center" wrapText="1"/>
    </xf>
    <xf numFmtId="0" fontId="6" fillId="0" borderId="26" xfId="0" applyFont="1" applyBorder="1"/>
    <xf numFmtId="4" fontId="5" fillId="0" borderId="13" xfId="0" applyNumberFormat="1" applyFont="1" applyBorder="1"/>
    <xf numFmtId="4" fontId="5" fillId="2" borderId="13" xfId="0" applyNumberFormat="1" applyFont="1" applyFill="1" applyBorder="1"/>
    <xf numFmtId="4" fontId="5" fillId="2" borderId="14" xfId="0" applyNumberFormat="1" applyFont="1" applyFill="1" applyBorder="1"/>
    <xf numFmtId="0" fontId="5" fillId="0" borderId="15" xfId="0" applyFont="1" applyBorder="1"/>
    <xf numFmtId="4" fontId="6" fillId="0" borderId="6" xfId="0" applyNumberFormat="1" applyFont="1" applyBorder="1"/>
    <xf numFmtId="4" fontId="5" fillId="0" borderId="6" xfId="0" applyNumberFormat="1" applyFont="1" applyBorder="1"/>
    <xf numFmtId="4" fontId="5" fillId="2" borderId="6" xfId="0" applyNumberFormat="1" applyFont="1" applyFill="1" applyBorder="1"/>
    <xf numFmtId="4" fontId="5" fillId="2" borderId="16" xfId="0" applyNumberFormat="1" applyFont="1" applyFill="1" applyBorder="1"/>
    <xf numFmtId="4" fontId="5" fillId="2" borderId="3" xfId="0" applyNumberFormat="1" applyFont="1" applyFill="1" applyBorder="1"/>
    <xf numFmtId="4" fontId="5" fillId="2" borderId="12" xfId="0" applyNumberFormat="1" applyFont="1" applyFill="1" applyBorder="1"/>
    <xf numFmtId="2" fontId="1" fillId="0" borderId="0" xfId="0" applyNumberFormat="1" applyFont="1"/>
    <xf numFmtId="0" fontId="1" fillId="0" borderId="26" xfId="0" applyFont="1" applyBorder="1" applyAlignment="1">
      <alignment horizontal="left" vertical="center"/>
    </xf>
    <xf numFmtId="4" fontId="1" fillId="2" borderId="3" xfId="0" applyNumberFormat="1" applyFont="1" applyFill="1" applyBorder="1" applyAlignment="1">
      <alignment horizontal="right" vertical="center"/>
    </xf>
    <xf numFmtId="4" fontId="1" fillId="2" borderId="13" xfId="0" applyNumberFormat="1" applyFont="1" applyFill="1" applyBorder="1" applyAlignment="1">
      <alignment horizontal="right" vertical="center"/>
    </xf>
    <xf numFmtId="0" fontId="1" fillId="2" borderId="3" xfId="0" applyFont="1" applyFill="1" applyBorder="1" applyAlignment="1">
      <alignment horizontal="left" vertical="center"/>
    </xf>
    <xf numFmtId="4" fontId="1" fillId="2" borderId="14" xfId="0" applyNumberFormat="1" applyFont="1" applyFill="1" applyBorder="1" applyAlignment="1">
      <alignment horizontal="right" vertical="center"/>
    </xf>
    <xf numFmtId="0" fontId="1" fillId="0" borderId="4" xfId="0" applyFont="1" applyBorder="1" applyAlignment="1">
      <alignment horizontal="left" vertical="center"/>
    </xf>
    <xf numFmtId="4" fontId="1" fillId="2" borderId="5"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0" fontId="1" fillId="2" borderId="5" xfId="0" applyFont="1" applyFill="1" applyBorder="1" applyAlignment="1">
      <alignment horizontal="left" vertical="center"/>
    </xf>
    <xf numFmtId="4" fontId="1" fillId="2" borderId="22" xfId="0" applyNumberFormat="1" applyFont="1" applyFill="1" applyBorder="1" applyAlignment="1">
      <alignment horizontal="right" vertical="center"/>
    </xf>
    <xf numFmtId="0" fontId="1" fillId="0" borderId="27" xfId="0" applyFont="1" applyBorder="1" applyAlignment="1">
      <alignment horizontal="left" vertical="center"/>
    </xf>
    <xf numFmtId="4" fontId="1" fillId="2" borderId="11" xfId="0" applyNumberFormat="1" applyFont="1" applyFill="1" applyBorder="1" applyAlignment="1">
      <alignment horizontal="right" vertical="center"/>
    </xf>
    <xf numFmtId="4" fontId="1" fillId="2" borderId="20" xfId="0" applyNumberFormat="1" applyFont="1" applyFill="1" applyBorder="1" applyAlignment="1">
      <alignment horizontal="right" vertical="center"/>
    </xf>
    <xf numFmtId="0" fontId="1" fillId="2" borderId="11" xfId="0" applyFont="1" applyFill="1" applyBorder="1" applyAlignment="1">
      <alignment horizontal="left" vertical="center"/>
    </xf>
    <xf numFmtId="4" fontId="1" fillId="2" borderId="21" xfId="0" applyNumberFormat="1" applyFont="1" applyFill="1" applyBorder="1" applyAlignment="1">
      <alignment horizontal="right" vertical="center"/>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7" xfId="0" applyFont="1" applyFill="1" applyBorder="1" applyAlignment="1">
      <alignment horizontal="center" vertical="center"/>
    </xf>
    <xf numFmtId="0" fontId="2" fillId="3" borderId="7" xfId="0" applyFont="1" applyFill="1" applyBorder="1" applyAlignment="1">
      <alignment horizontal="center" vertical="center"/>
    </xf>
    <xf numFmtId="4" fontId="2" fillId="3" borderId="1" xfId="0" applyNumberFormat="1" applyFont="1" applyFill="1" applyBorder="1" applyAlignment="1">
      <alignment horizontal="right" vertical="center"/>
    </xf>
    <xf numFmtId="4" fontId="2" fillId="3" borderId="2" xfId="0" applyNumberFormat="1" applyFont="1" applyFill="1" applyBorder="1" applyAlignment="1">
      <alignment horizontal="right" vertical="center"/>
    </xf>
    <xf numFmtId="0" fontId="2" fillId="3" borderId="18" xfId="0" applyFont="1" applyFill="1" applyBorder="1" applyAlignment="1">
      <alignment horizontal="center" vertical="center"/>
    </xf>
    <xf numFmtId="0" fontId="1" fillId="0" borderId="0" xfId="0" applyFont="1" applyAlignment="1"/>
    <xf numFmtId="0" fontId="1" fillId="0" borderId="0" xfId="0" applyFont="1" applyBorder="1" applyAlignment="1">
      <alignment vertical="center"/>
    </xf>
    <xf numFmtId="0" fontId="1" fillId="0" borderId="20" xfId="0" applyFont="1" applyBorder="1" applyAlignment="1">
      <alignment vertical="center"/>
    </xf>
    <xf numFmtId="0" fontId="1" fillId="2" borderId="4" xfId="0" applyFont="1" applyFill="1" applyBorder="1" applyAlignment="1">
      <alignment vertical="center"/>
    </xf>
    <xf numFmtId="4" fontId="1" fillId="2" borderId="29" xfId="0" applyNumberFormat="1" applyFont="1" applyFill="1" applyBorder="1" applyAlignment="1">
      <alignment vertical="center"/>
    </xf>
    <xf numFmtId="0" fontId="1" fillId="2" borderId="27" xfId="0" applyFont="1" applyFill="1" applyBorder="1" applyAlignment="1">
      <alignment vertical="center"/>
    </xf>
    <xf numFmtId="4" fontId="1" fillId="2" borderId="28" xfId="0" applyNumberFormat="1" applyFont="1" applyFill="1" applyBorder="1" applyAlignment="1">
      <alignment vertical="center"/>
    </xf>
    <xf numFmtId="2" fontId="3" fillId="2" borderId="16" xfId="0" applyNumberFormat="1" applyFont="1" applyFill="1" applyBorder="1" applyAlignment="1">
      <alignment vertical="center"/>
    </xf>
    <xf numFmtId="0" fontId="2" fillId="6" borderId="27" xfId="0" applyFont="1" applyFill="1" applyBorder="1" applyAlignment="1">
      <alignment vertical="center"/>
    </xf>
    <xf numFmtId="0" fontId="2" fillId="6" borderId="20" xfId="0" applyFont="1" applyFill="1" applyBorder="1" applyAlignment="1">
      <alignment horizontal="center" vertical="center"/>
    </xf>
    <xf numFmtId="0" fontId="2" fillId="6" borderId="28" xfId="0" applyFont="1" applyFill="1" applyBorder="1" applyAlignment="1">
      <alignment horizontal="center" vertical="center"/>
    </xf>
    <xf numFmtId="0" fontId="2" fillId="5" borderId="27" xfId="0" applyFont="1" applyFill="1" applyBorder="1" applyAlignment="1">
      <alignment vertical="center"/>
    </xf>
    <xf numFmtId="0" fontId="2" fillId="5" borderId="20" xfId="0" applyFont="1" applyFill="1" applyBorder="1" applyAlignment="1">
      <alignment horizontal="right" vertical="center"/>
    </xf>
    <xf numFmtId="4" fontId="2" fillId="5" borderId="28" xfId="0" applyNumberFormat="1" applyFont="1" applyFill="1" applyBorder="1" applyAlignment="1">
      <alignment vertical="center"/>
    </xf>
    <xf numFmtId="0" fontId="2" fillId="3" borderId="27" xfId="0" applyFont="1" applyFill="1" applyBorder="1" applyAlignment="1">
      <alignment vertical="center"/>
    </xf>
    <xf numFmtId="0" fontId="2" fillId="3" borderId="20" xfId="0" applyFont="1" applyFill="1" applyBorder="1" applyAlignment="1">
      <alignment horizontal="right" vertical="center"/>
    </xf>
    <xf numFmtId="4" fontId="2" fillId="3" borderId="28" xfId="0" applyNumberFormat="1" applyFont="1" applyFill="1" applyBorder="1" applyAlignment="1">
      <alignment vertical="center"/>
    </xf>
    <xf numFmtId="0" fontId="2" fillId="6" borderId="32" xfId="0" applyFont="1" applyFill="1" applyBorder="1" applyAlignment="1">
      <alignment horizontal="center" vertical="center"/>
    </xf>
    <xf numFmtId="4" fontId="1" fillId="2" borderId="19" xfId="0" applyNumberFormat="1" applyFont="1" applyFill="1" applyBorder="1" applyAlignment="1">
      <alignment vertical="center"/>
    </xf>
    <xf numFmtId="4" fontId="1" fillId="2" borderId="8" xfId="0" applyNumberFormat="1" applyFont="1" applyFill="1" applyBorder="1" applyAlignment="1">
      <alignment vertical="center"/>
    </xf>
    <xf numFmtId="4" fontId="2" fillId="5" borderId="8" xfId="0" applyNumberFormat="1" applyFont="1" applyFill="1" applyBorder="1" applyAlignment="1">
      <alignment vertical="center"/>
    </xf>
    <xf numFmtId="4" fontId="2" fillId="3" borderId="8" xfId="0" applyNumberFormat="1" applyFont="1" applyFill="1" applyBorder="1" applyAlignment="1">
      <alignment vertical="center"/>
    </xf>
    <xf numFmtId="2" fontId="2" fillId="2" borderId="25" xfId="0" applyNumberFormat="1" applyFont="1" applyFill="1" applyBorder="1" applyAlignment="1">
      <alignment vertical="center"/>
    </xf>
    <xf numFmtId="0" fontId="2" fillId="4" borderId="9" xfId="0" applyFont="1" applyFill="1" applyBorder="1" applyAlignment="1">
      <alignment horizontal="center"/>
    </xf>
    <xf numFmtId="0" fontId="1" fillId="4" borderId="10" xfId="0" applyFont="1" applyFill="1" applyBorder="1" applyAlignment="1">
      <alignment horizontal="center"/>
    </xf>
    <xf numFmtId="0" fontId="1" fillId="4" borderId="17" xfId="0" applyFont="1" applyFill="1" applyBorder="1" applyAlignment="1">
      <alignment horizontal="center"/>
    </xf>
    <xf numFmtId="0" fontId="5" fillId="2" borderId="3" xfId="0" applyFont="1" applyFill="1" applyBorder="1" applyAlignment="1">
      <alignment vertical="center" wrapText="1"/>
    </xf>
    <xf numFmtId="0" fontId="5" fillId="0" borderId="12" xfId="0" applyFont="1" applyBorder="1" applyAlignment="1">
      <alignment vertical="center" wrapText="1"/>
    </xf>
    <xf numFmtId="0" fontId="2" fillId="4" borderId="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2"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 fillId="4" borderId="2" xfId="0" applyFont="1" applyFill="1" applyBorder="1" applyAlignment="1">
      <alignment vertical="center" wrapText="1"/>
    </xf>
    <xf numFmtId="0" fontId="1" fillId="0" borderId="7" xfId="0" applyFont="1" applyBorder="1" applyAlignment="1">
      <alignment horizontal="justify" vertical="center" wrapText="1"/>
    </xf>
    <xf numFmtId="0" fontId="1" fillId="0" borderId="18" xfId="0" applyFont="1" applyBorder="1" applyAlignment="1">
      <alignment horizontal="justify" vertical="center"/>
    </xf>
    <xf numFmtId="0" fontId="1" fillId="0" borderId="2" xfId="0" applyFont="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K29"/>
  <sheetViews>
    <sheetView showGridLines="0" tabSelected="1" workbookViewId="0">
      <selection activeCell="B2" sqref="B2:K2"/>
    </sheetView>
  </sheetViews>
  <sheetFormatPr baseColWidth="10" defaultRowHeight="15.75"/>
  <cols>
    <col min="1" max="1" width="3.7109375" style="1" customWidth="1"/>
    <col min="2" max="2" width="35.7109375" style="1" customWidth="1"/>
    <col min="3" max="8" width="10.7109375" style="6" customWidth="1"/>
    <col min="9" max="9" width="35.7109375" style="1" customWidth="1"/>
    <col min="10" max="11" width="10.7109375" style="6" customWidth="1"/>
    <col min="12" max="16384" width="11.42578125" style="1"/>
  </cols>
  <sheetData>
    <row r="1" spans="2:11" ht="16.5" thickBot="1"/>
    <row r="2" spans="2:11" ht="16.5" thickBot="1">
      <c r="B2" s="114" t="s">
        <v>69</v>
      </c>
      <c r="C2" s="115"/>
      <c r="D2" s="115"/>
      <c r="E2" s="115"/>
      <c r="F2" s="115"/>
      <c r="G2" s="115"/>
      <c r="H2" s="115"/>
      <c r="I2" s="115"/>
      <c r="J2" s="115"/>
      <c r="K2" s="116"/>
    </row>
    <row r="3" spans="2:11" ht="32.25" thickBot="1">
      <c r="B3" s="48" t="s">
        <v>9</v>
      </c>
      <c r="C3" s="49" t="s">
        <v>10</v>
      </c>
      <c r="D3" s="50" t="s">
        <v>77</v>
      </c>
      <c r="E3" s="51" t="s">
        <v>11</v>
      </c>
      <c r="F3" s="49" t="s">
        <v>12</v>
      </c>
      <c r="G3" s="50" t="s">
        <v>77</v>
      </c>
      <c r="H3" s="51" t="s">
        <v>13</v>
      </c>
      <c r="I3" s="52" t="s">
        <v>14</v>
      </c>
      <c r="J3" s="53" t="s">
        <v>0</v>
      </c>
      <c r="K3" s="53" t="s">
        <v>1</v>
      </c>
    </row>
    <row r="4" spans="2:11" s="4" customFormat="1">
      <c r="B4" s="2" t="s">
        <v>15</v>
      </c>
      <c r="C4" s="28"/>
      <c r="D4" s="29"/>
      <c r="E4" s="30"/>
      <c r="F4" s="28"/>
      <c r="G4" s="29"/>
      <c r="H4" s="30"/>
      <c r="I4" s="2" t="s">
        <v>16</v>
      </c>
      <c r="J4" s="40"/>
      <c r="K4" s="40"/>
    </row>
    <row r="5" spans="2:11">
      <c r="B5" s="11" t="s">
        <v>17</v>
      </c>
      <c r="C5" s="14">
        <v>1214</v>
      </c>
      <c r="D5" s="7">
        <v>339</v>
      </c>
      <c r="E5" s="15">
        <f t="shared" ref="E5:E11" si="0">C5-D5</f>
        <v>875</v>
      </c>
      <c r="F5" s="14">
        <v>730</v>
      </c>
      <c r="G5" s="7">
        <v>175</v>
      </c>
      <c r="H5" s="15">
        <f t="shared" ref="H5:H11" si="1">F5-G5</f>
        <v>555</v>
      </c>
      <c r="I5" s="11" t="s">
        <v>18</v>
      </c>
      <c r="J5" s="23">
        <v>4300</v>
      </c>
      <c r="K5" s="23">
        <v>3600</v>
      </c>
    </row>
    <row r="6" spans="2:11">
      <c r="B6" s="11" t="s">
        <v>75</v>
      </c>
      <c r="C6" s="14">
        <v>240</v>
      </c>
      <c r="D6" s="7"/>
      <c r="E6" s="15">
        <f t="shared" si="0"/>
        <v>240</v>
      </c>
      <c r="F6" s="14">
        <v>240</v>
      </c>
      <c r="G6" s="7"/>
      <c r="H6" s="15">
        <f t="shared" si="1"/>
        <v>240</v>
      </c>
      <c r="I6" s="11" t="s">
        <v>19</v>
      </c>
      <c r="J6" s="23">
        <v>35</v>
      </c>
      <c r="K6" s="23"/>
    </row>
    <row r="7" spans="2:11">
      <c r="B7" s="11" t="s">
        <v>20</v>
      </c>
      <c r="C7" s="14">
        <v>1745</v>
      </c>
      <c r="D7" s="7">
        <v>465</v>
      </c>
      <c r="E7" s="15">
        <f t="shared" si="0"/>
        <v>1280</v>
      </c>
      <c r="F7" s="14">
        <v>1150</v>
      </c>
      <c r="G7" s="7">
        <v>370</v>
      </c>
      <c r="H7" s="15">
        <f t="shared" si="1"/>
        <v>780</v>
      </c>
      <c r="I7" s="11" t="s">
        <v>21</v>
      </c>
      <c r="J7" s="23">
        <v>360</v>
      </c>
      <c r="K7" s="23">
        <v>360</v>
      </c>
    </row>
    <row r="8" spans="2:11">
      <c r="B8" s="11" t="s">
        <v>76</v>
      </c>
      <c r="C8" s="14">
        <v>4091</v>
      </c>
      <c r="D8" s="7">
        <v>1351</v>
      </c>
      <c r="E8" s="15">
        <f t="shared" si="0"/>
        <v>2740</v>
      </c>
      <c r="F8" s="14">
        <v>3480</v>
      </c>
      <c r="G8" s="7">
        <v>1025</v>
      </c>
      <c r="H8" s="15">
        <f t="shared" si="1"/>
        <v>2455</v>
      </c>
      <c r="I8" s="11" t="s">
        <v>22</v>
      </c>
      <c r="J8" s="23">
        <v>280</v>
      </c>
      <c r="K8" s="23">
        <v>180</v>
      </c>
    </row>
    <row r="9" spans="2:11">
      <c r="B9" s="11" t="s">
        <v>23</v>
      </c>
      <c r="C9" s="14">
        <v>660</v>
      </c>
      <c r="D9" s="7">
        <v>224</v>
      </c>
      <c r="E9" s="15">
        <f t="shared" si="0"/>
        <v>436</v>
      </c>
      <c r="F9" s="14">
        <v>515</v>
      </c>
      <c r="G9" s="7">
        <v>140</v>
      </c>
      <c r="H9" s="15">
        <f t="shared" si="1"/>
        <v>375</v>
      </c>
      <c r="I9" s="11" t="s">
        <v>24</v>
      </c>
      <c r="J9" s="23">
        <v>250</v>
      </c>
      <c r="K9" s="23">
        <v>210</v>
      </c>
    </row>
    <row r="10" spans="2:11" ht="16.5" thickBot="1">
      <c r="B10" s="11" t="s">
        <v>25</v>
      </c>
      <c r="C10" s="14">
        <v>170</v>
      </c>
      <c r="D10" s="7">
        <v>16</v>
      </c>
      <c r="E10" s="15">
        <f t="shared" si="0"/>
        <v>154</v>
      </c>
      <c r="F10" s="14">
        <v>120</v>
      </c>
      <c r="G10" s="7">
        <v>16</v>
      </c>
      <c r="H10" s="15">
        <f t="shared" si="1"/>
        <v>104</v>
      </c>
      <c r="I10" s="20" t="s">
        <v>26</v>
      </c>
      <c r="J10" s="24">
        <f>E25-J13-J24-SUM(J5:J9)</f>
        <v>500</v>
      </c>
      <c r="K10" s="24">
        <f>H25-K13-K24-SUM(K5:K9)</f>
        <v>400</v>
      </c>
    </row>
    <row r="11" spans="2:11" ht="16.5" thickBot="1">
      <c r="B11" s="11" t="s">
        <v>27</v>
      </c>
      <c r="C11" s="14">
        <v>100</v>
      </c>
      <c r="D11" s="7"/>
      <c r="E11" s="15">
        <f t="shared" si="0"/>
        <v>100</v>
      </c>
      <c r="F11" s="14">
        <v>105</v>
      </c>
      <c r="G11" s="7"/>
      <c r="H11" s="15">
        <f t="shared" si="1"/>
        <v>105</v>
      </c>
      <c r="I11" s="12" t="s">
        <v>28</v>
      </c>
      <c r="J11" s="37">
        <f>SUM(J5:J10)</f>
        <v>5725</v>
      </c>
      <c r="K11" s="37">
        <f>SUM(K5:K10)</f>
        <v>4750</v>
      </c>
    </row>
    <row r="12" spans="2:11" ht="16.5" thickBot="1">
      <c r="B12" s="41" t="s">
        <v>28</v>
      </c>
      <c r="C12" s="31">
        <f t="shared" ref="C12:H12" si="2">SUM(C5:C11)</f>
        <v>8220</v>
      </c>
      <c r="D12" s="32">
        <f t="shared" si="2"/>
        <v>2395</v>
      </c>
      <c r="E12" s="33">
        <f t="shared" si="2"/>
        <v>5825</v>
      </c>
      <c r="F12" s="31">
        <f t="shared" si="2"/>
        <v>6340</v>
      </c>
      <c r="G12" s="32">
        <f t="shared" si="2"/>
        <v>1726</v>
      </c>
      <c r="H12" s="33">
        <f t="shared" si="2"/>
        <v>4614</v>
      </c>
      <c r="I12" s="11" t="s">
        <v>29</v>
      </c>
      <c r="J12" s="42">
        <v>95</v>
      </c>
      <c r="K12" s="42">
        <v>60</v>
      </c>
    </row>
    <row r="13" spans="2:11" ht="16.5" thickBot="1">
      <c r="B13" s="3" t="s">
        <v>30</v>
      </c>
      <c r="C13" s="14"/>
      <c r="D13" s="7"/>
      <c r="E13" s="15"/>
      <c r="F13" s="14"/>
      <c r="G13" s="7"/>
      <c r="H13" s="15"/>
      <c r="I13" s="41" t="s">
        <v>31</v>
      </c>
      <c r="J13" s="38">
        <f>J12</f>
        <v>95</v>
      </c>
      <c r="K13" s="38">
        <f>K12</f>
        <v>60</v>
      </c>
    </row>
    <row r="14" spans="2:11">
      <c r="B14" s="11" t="s">
        <v>42</v>
      </c>
      <c r="C14" s="16">
        <v>190</v>
      </c>
      <c r="D14" s="8">
        <v>10</v>
      </c>
      <c r="E14" s="17">
        <f>C14-D14</f>
        <v>180</v>
      </c>
      <c r="F14" s="16">
        <v>210</v>
      </c>
      <c r="G14" s="8">
        <v>12</v>
      </c>
      <c r="H14" s="17">
        <f t="shared" ref="H14:H23" si="3">F14-G14</f>
        <v>198</v>
      </c>
      <c r="I14" s="3" t="s">
        <v>33</v>
      </c>
      <c r="J14" s="39"/>
      <c r="K14" s="23"/>
    </row>
    <row r="15" spans="2:11">
      <c r="B15" s="11" t="s">
        <v>43</v>
      </c>
      <c r="C15" s="16">
        <v>620</v>
      </c>
      <c r="D15" s="8">
        <v>22</v>
      </c>
      <c r="E15" s="17">
        <f>C15-D15</f>
        <v>598</v>
      </c>
      <c r="F15" s="16">
        <v>516</v>
      </c>
      <c r="G15" s="8">
        <v>15</v>
      </c>
      <c r="H15" s="17">
        <f t="shared" si="3"/>
        <v>501</v>
      </c>
      <c r="I15" s="11" t="s">
        <v>47</v>
      </c>
      <c r="J15" s="23">
        <v>920</v>
      </c>
      <c r="K15" s="23">
        <v>635</v>
      </c>
    </row>
    <row r="16" spans="2:11">
      <c r="B16" s="11" t="s">
        <v>32</v>
      </c>
      <c r="C16" s="16">
        <v>127</v>
      </c>
      <c r="D16" s="8"/>
      <c r="E16" s="17">
        <f>C16-D16</f>
        <v>127</v>
      </c>
      <c r="F16" s="16">
        <v>60</v>
      </c>
      <c r="G16" s="8"/>
      <c r="H16" s="17">
        <f t="shared" si="3"/>
        <v>60</v>
      </c>
      <c r="I16" s="11" t="s">
        <v>45</v>
      </c>
      <c r="J16" s="23">
        <v>215</v>
      </c>
      <c r="K16" s="23">
        <v>138</v>
      </c>
    </row>
    <row r="17" spans="2:11">
      <c r="B17" s="11" t="s">
        <v>51</v>
      </c>
      <c r="C17" s="16">
        <v>80</v>
      </c>
      <c r="D17" s="8"/>
      <c r="E17" s="17">
        <f>C17-D17</f>
        <v>80</v>
      </c>
      <c r="F17" s="16">
        <v>50</v>
      </c>
      <c r="G17" s="8"/>
      <c r="H17" s="17">
        <f t="shared" si="3"/>
        <v>50</v>
      </c>
      <c r="I17" s="11" t="s">
        <v>34</v>
      </c>
      <c r="J17" s="23">
        <v>36</v>
      </c>
      <c r="K17" s="23">
        <v>20</v>
      </c>
    </row>
    <row r="18" spans="2:11" ht="15.75" customHeight="1">
      <c r="B18" s="13" t="s">
        <v>72</v>
      </c>
      <c r="C18" s="18">
        <v>1220</v>
      </c>
      <c r="D18" s="9">
        <v>93</v>
      </c>
      <c r="E18" s="19">
        <f t="shared" ref="E18:E23" si="4">C18-D18</f>
        <v>1127</v>
      </c>
      <c r="F18" s="18">
        <v>1170</v>
      </c>
      <c r="G18" s="9">
        <v>54</v>
      </c>
      <c r="H18" s="19">
        <f t="shared" si="3"/>
        <v>1116</v>
      </c>
      <c r="I18" s="13" t="s">
        <v>36</v>
      </c>
      <c r="J18" s="25">
        <v>1115</v>
      </c>
      <c r="K18" s="25">
        <v>1074</v>
      </c>
    </row>
    <row r="19" spans="2:11" ht="15.75" customHeight="1">
      <c r="B19" s="11" t="s">
        <v>35</v>
      </c>
      <c r="C19" s="16">
        <v>140</v>
      </c>
      <c r="D19" s="8"/>
      <c r="E19" s="17">
        <f t="shared" si="4"/>
        <v>140</v>
      </c>
      <c r="F19" s="16">
        <v>164</v>
      </c>
      <c r="G19" s="8"/>
      <c r="H19" s="17">
        <f t="shared" si="3"/>
        <v>164</v>
      </c>
      <c r="I19" s="21" t="s">
        <v>37</v>
      </c>
      <c r="J19" s="27">
        <v>233</v>
      </c>
      <c r="K19" s="23">
        <v>385</v>
      </c>
    </row>
    <row r="20" spans="2:11">
      <c r="B20" s="11" t="s">
        <v>73</v>
      </c>
      <c r="C20" s="16">
        <v>100</v>
      </c>
      <c r="D20" s="8"/>
      <c r="E20" s="17">
        <f t="shared" si="4"/>
        <v>100</v>
      </c>
      <c r="F20" s="16">
        <v>125</v>
      </c>
      <c r="G20" s="8">
        <v>3</v>
      </c>
      <c r="H20" s="17">
        <f t="shared" si="3"/>
        <v>122</v>
      </c>
      <c r="I20" s="21" t="s">
        <v>74</v>
      </c>
      <c r="J20" s="27">
        <v>341</v>
      </c>
      <c r="K20" s="23">
        <v>176</v>
      </c>
    </row>
    <row r="21" spans="2:11">
      <c r="B21" s="11" t="s">
        <v>48</v>
      </c>
      <c r="C21" s="16">
        <v>250</v>
      </c>
      <c r="D21" s="8"/>
      <c r="E21" s="17">
        <f t="shared" si="4"/>
        <v>250</v>
      </c>
      <c r="F21" s="16">
        <v>210</v>
      </c>
      <c r="G21" s="8"/>
      <c r="H21" s="17">
        <f t="shared" si="3"/>
        <v>210</v>
      </c>
      <c r="I21" s="11" t="s">
        <v>49</v>
      </c>
      <c r="J21" s="23">
        <v>60</v>
      </c>
      <c r="K21" s="23">
        <v>105</v>
      </c>
    </row>
    <row r="22" spans="2:11">
      <c r="B22" s="11" t="s">
        <v>38</v>
      </c>
      <c r="C22" s="16">
        <v>152</v>
      </c>
      <c r="D22" s="8"/>
      <c r="E22" s="17">
        <f t="shared" si="4"/>
        <v>152</v>
      </c>
      <c r="F22" s="16">
        <v>130</v>
      </c>
      <c r="G22" s="8"/>
      <c r="H22" s="17">
        <f t="shared" si="3"/>
        <v>130</v>
      </c>
      <c r="I22" s="22"/>
      <c r="J22" s="26"/>
      <c r="K22" s="26"/>
    </row>
    <row r="23" spans="2:11" ht="16.5" thickBot="1">
      <c r="B23" s="11" t="s">
        <v>44</v>
      </c>
      <c r="C23" s="16">
        <v>196</v>
      </c>
      <c r="D23" s="8"/>
      <c r="E23" s="17">
        <f t="shared" si="4"/>
        <v>196</v>
      </c>
      <c r="F23" s="16">
        <v>235</v>
      </c>
      <c r="G23" s="8"/>
      <c r="H23" s="17">
        <f t="shared" si="3"/>
        <v>235</v>
      </c>
      <c r="I23" s="11" t="s">
        <v>46</v>
      </c>
      <c r="J23" s="23">
        <v>35</v>
      </c>
      <c r="K23" s="23">
        <v>57</v>
      </c>
    </row>
    <row r="24" spans="2:11" s="4" customFormat="1" ht="16.5" thickBot="1">
      <c r="B24" s="12" t="s">
        <v>31</v>
      </c>
      <c r="C24" s="34">
        <f t="shared" ref="C24:H24" si="5">SUM(C14:C23)</f>
        <v>3075</v>
      </c>
      <c r="D24" s="35">
        <f t="shared" si="5"/>
        <v>125</v>
      </c>
      <c r="E24" s="36">
        <f t="shared" si="5"/>
        <v>2950</v>
      </c>
      <c r="F24" s="34">
        <f t="shared" si="5"/>
        <v>2870</v>
      </c>
      <c r="G24" s="35">
        <f t="shared" si="5"/>
        <v>84</v>
      </c>
      <c r="H24" s="36">
        <f t="shared" si="5"/>
        <v>2786</v>
      </c>
      <c r="I24" s="12" t="s">
        <v>39</v>
      </c>
      <c r="J24" s="37">
        <f>SUM(J15:J23)</f>
        <v>2955</v>
      </c>
      <c r="K24" s="37">
        <f>SUM(K15:K23)</f>
        <v>2590</v>
      </c>
    </row>
    <row r="25" spans="2:11" s="4" customFormat="1" ht="16.5" thickBot="1">
      <c r="B25" s="43" t="s">
        <v>40</v>
      </c>
      <c r="C25" s="44">
        <f t="shared" ref="C25:H25" si="6">C12+C24</f>
        <v>11295</v>
      </c>
      <c r="D25" s="45">
        <f t="shared" si="6"/>
        <v>2520</v>
      </c>
      <c r="E25" s="46">
        <f t="shared" si="6"/>
        <v>8775</v>
      </c>
      <c r="F25" s="44">
        <f t="shared" si="6"/>
        <v>9210</v>
      </c>
      <c r="G25" s="45">
        <f t="shared" si="6"/>
        <v>1810</v>
      </c>
      <c r="H25" s="46">
        <f t="shared" si="6"/>
        <v>7400</v>
      </c>
      <c r="I25" s="43" t="s">
        <v>40</v>
      </c>
      <c r="J25" s="47">
        <f>J11+J13+J24</f>
        <v>8775</v>
      </c>
      <c r="K25" s="47">
        <f>K11+K13+K24</f>
        <v>7400</v>
      </c>
    </row>
    <row r="26" spans="2:11" s="10" customFormat="1" ht="12.75">
      <c r="B26" s="54" t="s">
        <v>50</v>
      </c>
      <c r="C26" s="55"/>
      <c r="D26" s="55"/>
      <c r="E26" s="55"/>
      <c r="F26" s="56"/>
      <c r="G26" s="56"/>
      <c r="H26" s="56"/>
      <c r="I26" s="117" t="s">
        <v>52</v>
      </c>
      <c r="J26" s="63"/>
      <c r="K26" s="57"/>
    </row>
    <row r="27" spans="2:11" s="10" customFormat="1" ht="13.5" thickBot="1">
      <c r="B27" s="58"/>
      <c r="C27" s="59"/>
      <c r="D27" s="59"/>
      <c r="E27" s="60"/>
      <c r="F27" s="61"/>
      <c r="G27" s="61"/>
      <c r="H27" s="61"/>
      <c r="I27" s="118"/>
      <c r="J27" s="64">
        <v>96</v>
      </c>
      <c r="K27" s="62">
        <v>208</v>
      </c>
    </row>
    <row r="28" spans="2:11" ht="18" customHeight="1"/>
    <row r="29" spans="2:11" ht="18" customHeight="1"/>
  </sheetData>
  <sheetProtection sheet="1" objects="1" scenarios="1"/>
  <mergeCells count="2">
    <mergeCell ref="B2:K2"/>
    <mergeCell ref="I26:I27"/>
  </mergeCells>
  <phoneticPr fontId="0" type="noConversion"/>
  <pageMargins left="0" right="0"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B1:G10"/>
  <sheetViews>
    <sheetView showGridLines="0" workbookViewId="0">
      <selection activeCell="B2" sqref="B2:G2"/>
    </sheetView>
  </sheetViews>
  <sheetFormatPr baseColWidth="10" defaultRowHeight="15.75"/>
  <cols>
    <col min="1" max="1" width="3.7109375" style="1" customWidth="1"/>
    <col min="2" max="2" width="35.7109375" style="1" customWidth="1"/>
    <col min="3" max="4" width="11.7109375" style="1" customWidth="1"/>
    <col min="5" max="5" width="35.7109375" style="1" customWidth="1"/>
    <col min="6" max="7" width="11.7109375" style="1" customWidth="1"/>
    <col min="8" max="10" width="11.42578125" style="1"/>
    <col min="11" max="11" width="11" style="1" customWidth="1"/>
    <col min="12" max="16384" width="11.42578125" style="1"/>
  </cols>
  <sheetData>
    <row r="1" spans="2:7" ht="16.5" thickBot="1"/>
    <row r="2" spans="2:7" ht="16.5" thickBot="1">
      <c r="B2" s="119" t="s">
        <v>70</v>
      </c>
      <c r="C2" s="120"/>
      <c r="D2" s="120"/>
      <c r="E2" s="120"/>
      <c r="F2" s="120"/>
      <c r="G2" s="121"/>
    </row>
    <row r="3" spans="2:7" ht="16.5" thickBot="1">
      <c r="B3" s="81" t="s">
        <v>9</v>
      </c>
      <c r="C3" s="82" t="s">
        <v>0</v>
      </c>
      <c r="D3" s="83" t="s">
        <v>1</v>
      </c>
      <c r="E3" s="84" t="s">
        <v>14</v>
      </c>
      <c r="F3" s="85" t="s">
        <v>0</v>
      </c>
      <c r="G3" s="86" t="s">
        <v>1</v>
      </c>
    </row>
    <row r="4" spans="2:7" s="5" customFormat="1">
      <c r="B4" s="66" t="s">
        <v>4</v>
      </c>
      <c r="C4" s="67">
        <f>'Bilans financiers'!C12</f>
        <v>8220</v>
      </c>
      <c r="D4" s="68">
        <f>'Bilans financiers'!F12</f>
        <v>6340</v>
      </c>
      <c r="E4" s="69" t="s">
        <v>5</v>
      </c>
      <c r="F4" s="67">
        <f>'Bilans financiers'!J11+'Bilans financiers'!J13+'Bilans financiers'!J15+'Bilans financiers'!J16-'Bilans financiers'!J27+'Bilans financiers'!D25</f>
        <v>9379</v>
      </c>
      <c r="G4" s="70">
        <f>'Bilans financiers'!K11+'Bilans financiers'!K13+'Bilans financiers'!K15+'Bilans financiers'!K16-'Bilans financiers'!K27+'Bilans financiers'!G25</f>
        <v>7185</v>
      </c>
    </row>
    <row r="5" spans="2:7" s="5" customFormat="1">
      <c r="B5" s="71" t="s">
        <v>65</v>
      </c>
      <c r="C5" s="72">
        <f>SUM('Bilans financiers'!C14:C19)+'Bilans financiers'!C23</f>
        <v>2573</v>
      </c>
      <c r="D5" s="73">
        <f>SUM('Bilans financiers'!F14:F19)+'Bilans financiers'!F23</f>
        <v>2405</v>
      </c>
      <c r="E5" s="74" t="s">
        <v>67</v>
      </c>
      <c r="F5" s="72">
        <f>'Bilans financiers'!J17+'Bilans financiers'!J18+'Bilans financiers'!J19+'Bilans financiers'!J23</f>
        <v>1419</v>
      </c>
      <c r="G5" s="75">
        <f>'Bilans financiers'!K17+'Bilans financiers'!K18+'Bilans financiers'!K19+'Bilans financiers'!K23</f>
        <v>1536</v>
      </c>
    </row>
    <row r="6" spans="2:7" s="5" customFormat="1">
      <c r="B6" s="71" t="s">
        <v>66</v>
      </c>
      <c r="C6" s="72">
        <f>'Bilans financiers'!C20+'Bilans financiers'!C21</f>
        <v>350</v>
      </c>
      <c r="D6" s="73">
        <f>'Bilans financiers'!F20+'Bilans financiers'!F21</f>
        <v>335</v>
      </c>
      <c r="E6" s="74" t="s">
        <v>68</v>
      </c>
      <c r="F6" s="72">
        <f>'Bilans financiers'!J20+'Bilans financiers'!J21</f>
        <v>401</v>
      </c>
      <c r="G6" s="75">
        <f>'Bilans financiers'!K20+'Bilans financiers'!K21</f>
        <v>281</v>
      </c>
    </row>
    <row r="7" spans="2:7" s="5" customFormat="1" ht="16.5" thickBot="1">
      <c r="B7" s="76" t="s">
        <v>6</v>
      </c>
      <c r="C7" s="77">
        <f>'Bilans financiers'!C22</f>
        <v>152</v>
      </c>
      <c r="D7" s="78">
        <f>'Bilans financiers'!F22</f>
        <v>130</v>
      </c>
      <c r="E7" s="79" t="s">
        <v>7</v>
      </c>
      <c r="F7" s="77">
        <f>'Bilans financiers'!J27</f>
        <v>96</v>
      </c>
      <c r="G7" s="80">
        <f>'Bilans financiers'!K27</f>
        <v>208</v>
      </c>
    </row>
    <row r="8" spans="2:7" ht="16.5" thickBot="1">
      <c r="B8" s="87" t="s">
        <v>8</v>
      </c>
      <c r="C8" s="88">
        <f>SUM(C4:C7)</f>
        <v>11295</v>
      </c>
      <c r="D8" s="89">
        <f>SUM(D4:D7)</f>
        <v>9210</v>
      </c>
      <c r="E8" s="90" t="s">
        <v>8</v>
      </c>
      <c r="F8" s="88">
        <f>SUM(F4:F7)</f>
        <v>11295</v>
      </c>
      <c r="G8" s="89">
        <f>SUM(G4:G7)</f>
        <v>9210</v>
      </c>
    </row>
    <row r="10" spans="2:7">
      <c r="F10" s="65"/>
      <c r="G10" s="65"/>
    </row>
  </sheetData>
  <sheetProtection sheet="1" objects="1" scenarios="1"/>
  <mergeCells count="1">
    <mergeCell ref="B2:G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B1:J17"/>
  <sheetViews>
    <sheetView showGridLines="0" workbookViewId="0">
      <selection activeCell="B2" sqref="B2:F2"/>
    </sheetView>
  </sheetViews>
  <sheetFormatPr baseColWidth="10" defaultRowHeight="15.75"/>
  <cols>
    <col min="1" max="1" width="3.7109375" style="1" customWidth="1"/>
    <col min="2" max="2" width="2.42578125" style="1" customWidth="1"/>
    <col min="3" max="3" width="45.7109375" style="1" customWidth="1"/>
    <col min="4" max="6" width="11.7109375" style="1" customWidth="1"/>
    <col min="7" max="16384" width="11.42578125" style="1"/>
  </cols>
  <sheetData>
    <row r="1" spans="2:10" ht="16.5" thickBot="1">
      <c r="G1" s="91"/>
      <c r="H1" s="91"/>
      <c r="I1" s="91"/>
      <c r="J1" s="91"/>
    </row>
    <row r="2" spans="2:10" ht="16.5" thickBot="1">
      <c r="B2" s="119" t="s">
        <v>71</v>
      </c>
      <c r="C2" s="122"/>
      <c r="D2" s="122"/>
      <c r="E2" s="122"/>
      <c r="F2" s="123"/>
    </row>
    <row r="3" spans="2:10">
      <c r="B3" s="99"/>
      <c r="C3" s="100" t="s">
        <v>41</v>
      </c>
      <c r="D3" s="108" t="s">
        <v>0</v>
      </c>
      <c r="E3" s="108" t="s">
        <v>1</v>
      </c>
      <c r="F3" s="101" t="s">
        <v>78</v>
      </c>
    </row>
    <row r="4" spans="2:10">
      <c r="B4" s="94"/>
      <c r="C4" s="92" t="s">
        <v>53</v>
      </c>
      <c r="D4" s="109">
        <f>'Bilans fonctionnels'!F4</f>
        <v>9379</v>
      </c>
      <c r="E4" s="109">
        <f>'Bilans fonctionnels'!G4</f>
        <v>7185</v>
      </c>
      <c r="F4" s="95">
        <f t="shared" ref="F4:F16" si="0">D4-E4</f>
        <v>2194</v>
      </c>
    </row>
    <row r="5" spans="2:10">
      <c r="B5" s="96" t="s">
        <v>2</v>
      </c>
      <c r="C5" s="93" t="s">
        <v>54</v>
      </c>
      <c r="D5" s="110">
        <f>'Bilans fonctionnels'!C4</f>
        <v>8220</v>
      </c>
      <c r="E5" s="110">
        <f>'Bilans fonctionnels'!D4</f>
        <v>6340</v>
      </c>
      <c r="F5" s="97">
        <f t="shared" si="0"/>
        <v>1880</v>
      </c>
    </row>
    <row r="6" spans="2:10">
      <c r="B6" s="102" t="s">
        <v>3</v>
      </c>
      <c r="C6" s="103" t="s">
        <v>55</v>
      </c>
      <c r="D6" s="111">
        <f>D4-D5</f>
        <v>1159</v>
      </c>
      <c r="E6" s="111">
        <f>E4-E5</f>
        <v>845</v>
      </c>
      <c r="F6" s="104">
        <f t="shared" si="0"/>
        <v>314</v>
      </c>
    </row>
    <row r="7" spans="2:10">
      <c r="B7" s="94"/>
      <c r="C7" s="92" t="s">
        <v>56</v>
      </c>
      <c r="D7" s="109">
        <f>'Bilans fonctionnels'!C5</f>
        <v>2573</v>
      </c>
      <c r="E7" s="109">
        <f>'Bilans fonctionnels'!D5</f>
        <v>2405</v>
      </c>
      <c r="F7" s="95">
        <f t="shared" si="0"/>
        <v>168</v>
      </c>
    </row>
    <row r="8" spans="2:10">
      <c r="B8" s="94" t="s">
        <v>2</v>
      </c>
      <c r="C8" s="92" t="s">
        <v>57</v>
      </c>
      <c r="D8" s="109">
        <f>'Bilans fonctionnels'!F5</f>
        <v>1419</v>
      </c>
      <c r="E8" s="109">
        <f>'Bilans fonctionnels'!G5</f>
        <v>1536</v>
      </c>
      <c r="F8" s="95">
        <f t="shared" si="0"/>
        <v>-117</v>
      </c>
    </row>
    <row r="9" spans="2:10">
      <c r="B9" s="102" t="s">
        <v>3</v>
      </c>
      <c r="C9" s="103" t="s">
        <v>58</v>
      </c>
      <c r="D9" s="111">
        <f>D7-D8</f>
        <v>1154</v>
      </c>
      <c r="E9" s="111">
        <f>E7-E8</f>
        <v>869</v>
      </c>
      <c r="F9" s="104">
        <f t="shared" si="0"/>
        <v>285</v>
      </c>
    </row>
    <row r="10" spans="2:10">
      <c r="B10" s="94"/>
      <c r="C10" s="92" t="s">
        <v>59</v>
      </c>
      <c r="D10" s="109">
        <f>'Bilans fonctionnels'!C6</f>
        <v>350</v>
      </c>
      <c r="E10" s="109">
        <f>'Bilans fonctionnels'!D6</f>
        <v>335</v>
      </c>
      <c r="F10" s="95">
        <f t="shared" si="0"/>
        <v>15</v>
      </c>
    </row>
    <row r="11" spans="2:10">
      <c r="B11" s="96" t="s">
        <v>2</v>
      </c>
      <c r="C11" s="93" t="s">
        <v>60</v>
      </c>
      <c r="D11" s="110">
        <f>'Bilans fonctionnels'!F6</f>
        <v>401</v>
      </c>
      <c r="E11" s="110">
        <f>'Bilans fonctionnels'!G6</f>
        <v>281</v>
      </c>
      <c r="F11" s="97">
        <f t="shared" si="0"/>
        <v>120</v>
      </c>
    </row>
    <row r="12" spans="2:10">
      <c r="B12" s="102" t="s">
        <v>3</v>
      </c>
      <c r="C12" s="103" t="s">
        <v>58</v>
      </c>
      <c r="D12" s="111">
        <f>D10-D11</f>
        <v>-51</v>
      </c>
      <c r="E12" s="111">
        <f>E10-E11</f>
        <v>54</v>
      </c>
      <c r="F12" s="104">
        <f t="shared" si="0"/>
        <v>-105</v>
      </c>
    </row>
    <row r="13" spans="2:10">
      <c r="B13" s="105"/>
      <c r="C13" s="106" t="s">
        <v>61</v>
      </c>
      <c r="D13" s="112">
        <f>D9+D12</f>
        <v>1103</v>
      </c>
      <c r="E13" s="112">
        <f>E9+E12</f>
        <v>923</v>
      </c>
      <c r="F13" s="107">
        <f t="shared" si="0"/>
        <v>180</v>
      </c>
    </row>
    <row r="14" spans="2:10">
      <c r="B14" s="94"/>
      <c r="C14" s="92" t="s">
        <v>62</v>
      </c>
      <c r="D14" s="109">
        <f>'Bilans fonctionnels'!C7</f>
        <v>152</v>
      </c>
      <c r="E14" s="109">
        <f>'Bilans fonctionnels'!D7</f>
        <v>130</v>
      </c>
      <c r="F14" s="95">
        <f t="shared" si="0"/>
        <v>22</v>
      </c>
    </row>
    <row r="15" spans="2:10">
      <c r="B15" s="96" t="s">
        <v>2</v>
      </c>
      <c r="C15" s="93" t="s">
        <v>63</v>
      </c>
      <c r="D15" s="110">
        <f>'Bilans fonctionnels'!F7</f>
        <v>96</v>
      </c>
      <c r="E15" s="110">
        <f>'Bilans fonctionnels'!G7</f>
        <v>208</v>
      </c>
      <c r="F15" s="97">
        <f t="shared" si="0"/>
        <v>-112</v>
      </c>
    </row>
    <row r="16" spans="2:10">
      <c r="B16" s="105" t="s">
        <v>3</v>
      </c>
      <c r="C16" s="106" t="s">
        <v>64</v>
      </c>
      <c r="D16" s="112">
        <f>D14-D15</f>
        <v>56</v>
      </c>
      <c r="E16" s="112">
        <f>E14-E15</f>
        <v>-78</v>
      </c>
      <c r="F16" s="107">
        <f t="shared" si="0"/>
        <v>134</v>
      </c>
    </row>
    <row r="17" spans="2:6" ht="16.5" thickBot="1">
      <c r="B17" s="124" t="s">
        <v>79</v>
      </c>
      <c r="C17" s="125"/>
      <c r="D17" s="113">
        <f>D9+D12+D16</f>
        <v>1159</v>
      </c>
      <c r="E17" s="113">
        <f>E9+E12+E16</f>
        <v>845</v>
      </c>
      <c r="F17" s="98">
        <f>F16+F12+F9</f>
        <v>314</v>
      </c>
    </row>
  </sheetData>
  <sheetProtection sheet="1" objects="1" scenarios="1"/>
  <mergeCells count="2">
    <mergeCell ref="B2:F2"/>
    <mergeCell ref="B17:C17"/>
  </mergeCells>
  <phoneticPr fontId="0" type="noConversion"/>
  <pageMargins left="0" right="0"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H3"/>
  <sheetViews>
    <sheetView showGridLines="0" workbookViewId="0">
      <selection activeCell="B2" sqref="B2:F2"/>
    </sheetView>
  </sheetViews>
  <sheetFormatPr baseColWidth="10" defaultRowHeight="15.75"/>
  <cols>
    <col min="1" max="1" width="3.7109375" style="1" customWidth="1"/>
    <col min="2" max="2" width="2.42578125" style="1" customWidth="1"/>
    <col min="3" max="3" width="55.85546875" style="1" customWidth="1"/>
    <col min="4" max="5" width="15.7109375" style="1" customWidth="1"/>
    <col min="6" max="16384" width="11.42578125" style="1"/>
  </cols>
  <sheetData>
    <row r="1" spans="2:8" ht="16.5" thickBot="1"/>
    <row r="2" spans="2:8" ht="16.5" thickBot="1">
      <c r="B2" s="126" t="s">
        <v>71</v>
      </c>
      <c r="C2" s="127"/>
      <c r="D2" s="127"/>
      <c r="E2" s="127"/>
      <c r="F2" s="128"/>
      <c r="G2" s="91"/>
      <c r="H2" s="91"/>
    </row>
    <row r="3" spans="2:8" ht="250.5" customHeight="1" thickBot="1">
      <c r="B3" s="129" t="s">
        <v>80</v>
      </c>
      <c r="C3" s="130"/>
      <c r="D3" s="130"/>
      <c r="E3" s="130"/>
      <c r="F3" s="131"/>
    </row>
  </sheetData>
  <sheetProtection sheet="1" objects="1" scenarios="1"/>
  <mergeCells count="2">
    <mergeCell ref="B2:F2"/>
    <mergeCell ref="B3:F3"/>
  </mergeCells>
  <phoneticPr fontId="0" type="noConversion"/>
  <pageMargins left="0" right="0" top="0.19685039370078741"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Bilans financiers</vt:lpstr>
      <vt:lpstr>Bilans fonctionnels</vt:lpstr>
      <vt:lpstr>Variations bilans fonctionnels</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821-ADS-TD</dc:title>
  <dc:subject>ADSTD2.3Pin</dc:subject>
  <dc:creator>Daniel Antraigue</dc:creator>
  <cp:lastModifiedBy>Carlos JANUARIO</cp:lastModifiedBy>
  <cp:lastPrinted>2012-06-05T09:29:13Z</cp:lastPrinted>
  <dcterms:created xsi:type="dcterms:W3CDTF">2005-06-08T12:10:14Z</dcterms:created>
  <dcterms:modified xsi:type="dcterms:W3CDTF">2012-06-16T18:24:20Z</dcterms:modified>
  <cp:category>IEL</cp:category>
</cp:coreProperties>
</file>