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0" windowWidth="9195" windowHeight="4245" activeTab="0"/>
  </bookViews>
  <sheets>
    <sheet name="Balance" sheetId="1" r:id="rId1"/>
    <sheet name="Tableau de résultat" sheetId="2" r:id="rId2"/>
    <sheet name="SIG" sheetId="3" r:id="rId3"/>
    <sheet name="CAF" sheetId="4" r:id="rId4"/>
  </sheets>
  <definedNames/>
  <calcPr fullCalcOnLoad="1"/>
</workbook>
</file>

<file path=xl/sharedStrings.xml><?xml version="1.0" encoding="utf-8"?>
<sst xmlns="http://schemas.openxmlformats.org/spreadsheetml/2006/main" count="251" uniqueCount="190">
  <si>
    <t>Subvention d'exploitation</t>
  </si>
  <si>
    <t>Autres produits</t>
  </si>
  <si>
    <t>Résultat d'exploitation</t>
  </si>
  <si>
    <t>Résultat exceptionnel</t>
  </si>
  <si>
    <t>Autres charges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</si>
  <si>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</si>
  <si>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</si>
  <si>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</si>
  <si>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</si>
  <si>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</si>
  <si>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</si>
  <si>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</si>
  <si>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Autres charges externes</t>
  </si>
  <si>
    <t>Pertes de change</t>
  </si>
  <si>
    <t>Escomptes accordés</t>
  </si>
  <si>
    <t>SC : Bénéfice</t>
  </si>
  <si>
    <t>Résultat courant</t>
  </si>
  <si>
    <t>CHARGES D'EXPLOITATION</t>
  </si>
  <si>
    <t>CHARGES FINANCIERES</t>
  </si>
  <si>
    <t>CHARGES EXCEPTIONNELLES</t>
  </si>
  <si>
    <t>TOTAL GENERAL</t>
  </si>
  <si>
    <t>PRODUITS D'EXPLOITATION</t>
  </si>
  <si>
    <t>PRODUITS FINANCIERS</t>
  </si>
  <si>
    <t xml:space="preserve">Produits d'Autres VM et créances </t>
  </si>
  <si>
    <t>Autres intérêts et produits</t>
  </si>
  <si>
    <t>Différences positive de change</t>
  </si>
  <si>
    <t>SD : Perte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</si>
  <si>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</si>
  <si>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</si>
  <si>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</si>
  <si>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</si>
  <si>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</si>
  <si>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</si>
  <si>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</si>
  <si>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</si>
  <si>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</si>
  <si>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</si>
  <si>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</si>
  <si>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Production de l'exercice</t>
  </si>
  <si>
    <t>Valeur ajoutée</t>
  </si>
  <si>
    <t>Impôts, taxes et versements assimilés</t>
  </si>
  <si>
    <t>Charges de personnel</t>
  </si>
  <si>
    <t xml:space="preserve">brute d'exploitation </t>
  </si>
  <si>
    <t>Excédent brut d'exploitation</t>
  </si>
  <si>
    <t>ou Insuffisance brute d'exploitation</t>
  </si>
  <si>
    <t>Reprises sur dépréciations,sur</t>
  </si>
  <si>
    <t>Dotations aux amortissements, aux dépréciations</t>
  </si>
  <si>
    <t>provisions,transferts de charges</t>
  </si>
  <si>
    <t>et aux provisions</t>
  </si>
  <si>
    <t>ou Résultat d'exploitation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</si>
  <si>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</si>
  <si>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</si>
  <si>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</si>
  <si>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</si>
  <si>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</si>
  <si>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</si>
  <si>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Impôts sur les bénéfices</t>
  </si>
  <si>
    <t>Résultat de l'exercice</t>
  </si>
  <si>
    <t>Valeur comptable des éléments cédés</t>
  </si>
  <si>
    <t>en -</t>
  </si>
  <si>
    <t>en +</t>
  </si>
  <si>
    <t xml:space="preserve">CAPACITE D'AUTOFINANCEMENT de l'exercice </t>
  </si>
  <si>
    <t xml:space="preserve">en - </t>
  </si>
  <si>
    <t>CAPACITE D'AUTOFINANCEMENT de l'exercice</t>
  </si>
  <si>
    <t>Soldes intermédiaires de gestion</t>
  </si>
  <si>
    <t>Transferts de charges financières</t>
  </si>
  <si>
    <t>Transferts de charges exceptionnelles</t>
  </si>
  <si>
    <t>PRODUITS EXCEPTIONNELS</t>
  </si>
  <si>
    <t xml:space="preserve">TOTAL I </t>
  </si>
  <si>
    <t>TOTAL II</t>
  </si>
  <si>
    <t>Transferts de charges d'exploitation</t>
  </si>
  <si>
    <t>Produits de participation</t>
  </si>
  <si>
    <t>Production vendue</t>
  </si>
  <si>
    <t>Production stockée</t>
  </si>
  <si>
    <t>Production immobilisée</t>
  </si>
  <si>
    <t>Dotations aux Amortissements</t>
  </si>
  <si>
    <t>Variation stock de marchandises</t>
  </si>
  <si>
    <t>Participation des salariés aux résultats</t>
  </si>
  <si>
    <t>TOTAL des PRODUITS ENCAISSES</t>
  </si>
  <si>
    <t>TOTAL des CHARGES DECAISSEES</t>
  </si>
  <si>
    <t>Charges nettes sur cessions de VMP</t>
  </si>
  <si>
    <t>Produits nets sur cessions de VMP</t>
  </si>
  <si>
    <t>Charges exceptionnelles sur opérations de gestion</t>
  </si>
  <si>
    <t>Reprises sur dépréciations et provisions exceptionnelles</t>
  </si>
  <si>
    <t>Total I</t>
  </si>
  <si>
    <t>Total II</t>
  </si>
  <si>
    <t>Total III</t>
  </si>
  <si>
    <t>Total IV</t>
  </si>
  <si>
    <t>TOTAL DES CHARGES (I+II+III+IV)</t>
  </si>
  <si>
    <t>TOTAL DES PRODUITS (I+II+III)</t>
  </si>
  <si>
    <t>Subventions d'exploitation</t>
  </si>
  <si>
    <t>TABLEAU DE RESULTAT de l'exercice N</t>
  </si>
  <si>
    <t>Reprises sur dépréciations et provisions</t>
  </si>
  <si>
    <t>Dotations aux dépréciations et provisions</t>
  </si>
  <si>
    <t>Produits exceptionnels sur opérations de   gestion</t>
  </si>
  <si>
    <t>Produits des cessions d'éléments d'actif</t>
  </si>
  <si>
    <t>TABLEAU DES SOLDES INTERMEDIAIRES DE GESTION au 31/12/N</t>
  </si>
  <si>
    <t>Total</t>
  </si>
  <si>
    <t xml:space="preserve">Consommation de l'exercice en </t>
  </si>
  <si>
    <t>provenance de tiers</t>
  </si>
  <si>
    <t>Excédent brut ou insuffisance</t>
  </si>
  <si>
    <t>Plus ou moins values sur cessions</t>
  </si>
  <si>
    <t xml:space="preserve">    Méthode additive ou ascendante</t>
  </si>
  <si>
    <t>Méthode soustractive ou descendante</t>
  </si>
  <si>
    <t>CAPACITE D'AUTOFINANCEMENT de l'exercice N</t>
  </si>
  <si>
    <t>Autres produits d'exploitation</t>
  </si>
  <si>
    <t>Produits financiers de participations</t>
  </si>
  <si>
    <t>Produits financiers d'autres valeurs mobilières</t>
  </si>
  <si>
    <t>Gains de change</t>
  </si>
  <si>
    <t>Produits exceptionnels sur opérations de gestion</t>
  </si>
  <si>
    <t>Autres charges d'exploitation</t>
  </si>
  <si>
    <t>Charges d'intérêts</t>
  </si>
  <si>
    <t>pertes de change</t>
  </si>
  <si>
    <t>Résultaat de l'exercice</t>
  </si>
  <si>
    <t>Valeur comptable des éléments d'actif cédés</t>
  </si>
  <si>
    <t>Dotations aux amortissements, dépréciations et provisions d'exploitation</t>
  </si>
  <si>
    <t>Dotations aux amortissements, dépréciations et provisions financières</t>
  </si>
  <si>
    <t>Dotations aux amortissements, dépréciations et provisions exceptionnelles</t>
  </si>
  <si>
    <t>Reprises sur amortissements, dépréciations et provisions d'exploitation</t>
  </si>
  <si>
    <t>Reprises sur dépréciations et provisions financières</t>
  </si>
  <si>
    <t>Subventions d'investissement virées au résultat</t>
  </si>
  <si>
    <t xml:space="preserve">N° comptes </t>
  </si>
  <si>
    <t xml:space="preserve">Intitulés des comptes </t>
  </si>
  <si>
    <t>Soldes débiteurs</t>
  </si>
  <si>
    <t>Soldes créditeurs</t>
  </si>
  <si>
    <t>Achats stockés Matières Premières</t>
  </si>
  <si>
    <t>Achats stockés Autres approvisionnements</t>
  </si>
  <si>
    <t>Variations de stocks MP</t>
  </si>
  <si>
    <t>Variations stock Autres Approvisionnements</t>
  </si>
  <si>
    <t>Variations de Stock de Marchandises</t>
  </si>
  <si>
    <t>Achats Non Stockés de matières et fournitures</t>
  </si>
  <si>
    <t>Frais accessoires sur achats de matières premières</t>
  </si>
  <si>
    <t>Frais accessoires sur achats de marchandises</t>
  </si>
  <si>
    <t>RRR Obtenus sur achats de Matières Premières</t>
  </si>
  <si>
    <t>RRR Obtenus sur achats de Marchandises</t>
  </si>
  <si>
    <t>Redevances crédit-bail</t>
  </si>
  <si>
    <t>Locations</t>
  </si>
  <si>
    <t>Entretiens et réparations</t>
  </si>
  <si>
    <t>Primes d'assurance</t>
  </si>
  <si>
    <t xml:space="preserve">Personnel extérieur à l'entreprise </t>
  </si>
  <si>
    <t>Rémunérations d'intermédiaires et honoraires</t>
  </si>
  <si>
    <t>Publicité, publications, relations publiques</t>
  </si>
  <si>
    <t>Transport de bien et transport collectif du personnel</t>
  </si>
  <si>
    <t>Frais postaux et frais de télécommunications</t>
  </si>
  <si>
    <t>Services bancaires et assimilés</t>
  </si>
  <si>
    <t>Impôts et taxes</t>
  </si>
  <si>
    <t>Rémunérations du personnel</t>
  </si>
  <si>
    <t>Charges sociales et de prévoyance</t>
  </si>
  <si>
    <t>Autres charges de gestion courante</t>
  </si>
  <si>
    <t>Charges d'intérêt</t>
  </si>
  <si>
    <t>Charges nettes sur cessions valeures mobilières de placement</t>
  </si>
  <si>
    <t>Valeurs comptables des éléments d'actifs cédés</t>
  </si>
  <si>
    <t xml:space="preserve">Dotations aux amortissements des immobilisations </t>
  </si>
  <si>
    <t>Dotations aux provisions (charges d'exploitation)</t>
  </si>
  <si>
    <t>Dotations pour dépréciation des actifs circulants</t>
  </si>
  <si>
    <t>Dotations aux amortissements et dépréciations - charges financières</t>
  </si>
  <si>
    <t>Dotations aux amortissements et dépréciations - charges exceptionnelles</t>
  </si>
  <si>
    <t>Participation aux résultats</t>
  </si>
  <si>
    <t>Ventes de produits finis</t>
  </si>
  <si>
    <t>Prestations de services</t>
  </si>
  <si>
    <t>Produits des activités annexes</t>
  </si>
  <si>
    <t>RRR accordés par l'entreprise sur ventes de produits finis</t>
  </si>
  <si>
    <t>RRR accordés par l'entreprise sur ventes de marchandises</t>
  </si>
  <si>
    <t>Variation des stocks de produits finis</t>
  </si>
  <si>
    <t>Autres produits de gestion courante</t>
  </si>
  <si>
    <t>Produits des autres immobilisations financières</t>
  </si>
  <si>
    <t>Revenus des valeurs mobilières de placement</t>
  </si>
  <si>
    <t>Escomptes obtenus</t>
  </si>
  <si>
    <t>Gains de changes</t>
  </si>
  <si>
    <t>Produits nets sur cessions des VMP</t>
  </si>
  <si>
    <t>Produits exceptionnels de gestion courante</t>
  </si>
  <si>
    <t>Quôte part de subventions virée au résultat</t>
  </si>
  <si>
    <t>Reprises sur amortissements et dépréciations</t>
  </si>
  <si>
    <t>Reprises sur dépréciations actif circulant</t>
  </si>
  <si>
    <t>Reprises sur dépréciations financières</t>
  </si>
  <si>
    <t>Reprises sur dépréciations exceptionnelles</t>
  </si>
  <si>
    <t>Achats de MP et approvisionnements</t>
  </si>
  <si>
    <t>Variation stock de MP et approvisionnements</t>
  </si>
  <si>
    <t>Achats non stockés et charges externes</t>
  </si>
  <si>
    <t>Impôts taxes et assimilés</t>
  </si>
  <si>
    <t>Intérêts et charges assimilées</t>
  </si>
  <si>
    <t>Différences négatives de change</t>
  </si>
  <si>
    <t>Charges exceptionnelles sur opérations en capital</t>
  </si>
  <si>
    <t>Dotations aux provisions réglementées</t>
  </si>
  <si>
    <t>Produits exceptionnels sur opérations en capital</t>
  </si>
  <si>
    <t>Dotations aux amortissements dépréciations et provisions exceptionnelles</t>
  </si>
  <si>
    <t>RRR obtenus sur services extérieurs</t>
  </si>
  <si>
    <t>RRR obtenus sur autres services extérieurs</t>
  </si>
  <si>
    <t>BALANCE APRES INVENTAIRE (extrait) au 31/12/N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</si>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</sst>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_ ;[Red]\-#,##0\ "/>
    <numFmt numFmtId="178" formatCode="#,##0.00_ ;[Red]\-#,##0.00\ "/>
  </numFmts>
  <fonts count="44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3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16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14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19" borderId="17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16" borderId="14" xfId="0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2" fillId="14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2" fontId="2" fillId="0" borderId="20" xfId="0" applyNumberFormat="1" applyFont="1" applyFill="1" applyBorder="1" applyAlignment="1">
      <alignment wrapText="1"/>
    </xf>
    <xf numFmtId="0" fontId="2" fillId="14" borderId="21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14" borderId="10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2" fillId="16" borderId="17" xfId="0" applyFont="1" applyFill="1" applyBorder="1" applyAlignment="1">
      <alignment wrapText="1"/>
    </xf>
    <xf numFmtId="4" fontId="2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14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14" borderId="27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14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3" fillId="16" borderId="17" xfId="0" applyFont="1" applyFill="1" applyBorder="1" applyAlignment="1">
      <alignment/>
    </xf>
    <xf numFmtId="0" fontId="2" fillId="16" borderId="25" xfId="0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14" borderId="37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3" fillId="0" borderId="12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" fontId="3" fillId="33" borderId="12" xfId="0" applyNumberFormat="1" applyFont="1" applyFill="1" applyBorder="1" applyAlignment="1">
      <alignment vertical="top" wrapText="1"/>
    </xf>
    <xf numFmtId="1" fontId="3" fillId="33" borderId="18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0" fontId="2" fillId="0" borderId="19" xfId="0" applyNumberFormat="1" applyFont="1" applyBorder="1" applyAlignment="1">
      <alignment horizontal="center"/>
    </xf>
    <xf numFmtId="0" fontId="2" fillId="15" borderId="17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/>
    </xf>
    <xf numFmtId="0" fontId="2" fillId="15" borderId="39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4" fontId="2" fillId="16" borderId="38" xfId="0" applyNumberFormat="1" applyFont="1" applyFill="1" applyBorder="1" applyAlignment="1">
      <alignment horizontal="center"/>
    </xf>
    <xf numFmtId="4" fontId="2" fillId="16" borderId="21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4" fontId="3" fillId="27" borderId="15" xfId="0" applyNumberFormat="1" applyFont="1" applyFill="1" applyBorder="1" applyAlignment="1" applyProtection="1">
      <alignment vertical="top" wrapText="1"/>
      <protection locked="0"/>
    </xf>
    <xf numFmtId="4" fontId="3" fillId="27" borderId="11" xfId="0" applyNumberFormat="1" applyFont="1" applyFill="1" applyBorder="1" applyAlignment="1" applyProtection="1">
      <alignment vertical="top" wrapText="1"/>
      <protection locked="0"/>
    </xf>
    <xf numFmtId="4" fontId="3" fillId="27" borderId="0" xfId="0" applyNumberFormat="1" applyFont="1" applyFill="1" applyBorder="1" applyAlignment="1" applyProtection="1">
      <alignment vertical="top" wrapText="1"/>
      <protection locked="0"/>
    </xf>
    <xf numFmtId="4" fontId="3" fillId="27" borderId="14" xfId="0" applyNumberFormat="1" applyFont="1" applyFill="1" applyBorder="1" applyAlignment="1" applyProtection="1">
      <alignment vertical="top" wrapText="1"/>
      <protection locked="0"/>
    </xf>
    <xf numFmtId="0" fontId="3" fillId="27" borderId="0" xfId="0" applyFont="1" applyFill="1" applyBorder="1" applyAlignment="1" applyProtection="1">
      <alignment vertical="top" wrapText="1"/>
      <protection locked="0"/>
    </xf>
    <xf numFmtId="4" fontId="3" fillId="27" borderId="40" xfId="0" applyNumberFormat="1" applyFont="1" applyFill="1" applyBorder="1" applyAlignment="1" applyProtection="1">
      <alignment vertical="top" wrapText="1"/>
      <protection locked="0"/>
    </xf>
    <xf numFmtId="4" fontId="3" fillId="27" borderId="16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0"/>
  <sheetViews>
    <sheetView showGridLines="0" tabSelected="1" zoomScalePageLayoutView="0" workbookViewId="0" topLeftCell="A1">
      <selection activeCell="C14" sqref="C14"/>
    </sheetView>
  </sheetViews>
  <sheetFormatPr defaultColWidth="11.421875" defaultRowHeight="12.75"/>
  <cols>
    <col min="1" max="1" width="3.7109375" style="4" customWidth="1"/>
    <col min="2" max="2" width="8.7109375" style="4" customWidth="1"/>
    <col min="3" max="3" width="64.7109375" style="4" customWidth="1"/>
    <col min="4" max="5" width="14.7109375" style="4" customWidth="1"/>
    <col min="6" max="6" width="11.7109375" style="4" bestFit="1" customWidth="1"/>
    <col min="7" max="16384" width="11.421875" style="4" customWidth="1"/>
  </cols>
  <sheetData>
    <row r="1" spans="4:5" ht="16.5" thickBot="1">
      <c r="D1" s="145" t="s">
        <v>189</v>
      </c>
      <c r="E1" s="144"/>
    </row>
    <row r="2" ht="16.5" thickBot="1"/>
    <row r="3" spans="2:5" ht="16.5" thickBot="1">
      <c r="B3" s="128" t="s">
        <v>188</v>
      </c>
      <c r="C3" s="129"/>
      <c r="D3" s="130"/>
      <c r="E3" s="131"/>
    </row>
    <row r="4" spans="2:5" s="6" customFormat="1" ht="32.25" customHeight="1" thickBot="1">
      <c r="B4" s="114" t="s">
        <v>121</v>
      </c>
      <c r="C4" s="115" t="s">
        <v>122</v>
      </c>
      <c r="D4" s="116" t="s">
        <v>123</v>
      </c>
      <c r="E4" s="117" t="s">
        <v>124</v>
      </c>
    </row>
    <row r="5" spans="2:5" ht="15.75">
      <c r="B5" s="118">
        <v>601</v>
      </c>
      <c r="C5" s="119" t="s">
        <v>125</v>
      </c>
      <c r="D5" s="146"/>
      <c r="E5" s="147"/>
    </row>
    <row r="6" spans="2:5" ht="15.75">
      <c r="B6" s="120">
        <v>602</v>
      </c>
      <c r="C6" s="121" t="s">
        <v>126</v>
      </c>
      <c r="D6" s="148"/>
      <c r="E6" s="149"/>
    </row>
    <row r="7" spans="2:5" ht="15.75">
      <c r="B7" s="120">
        <v>6031</v>
      </c>
      <c r="C7" s="121" t="s">
        <v>127</v>
      </c>
      <c r="D7" s="148"/>
      <c r="E7" s="149"/>
    </row>
    <row r="8" spans="2:5" ht="15.75">
      <c r="B8" s="120">
        <v>6032</v>
      </c>
      <c r="C8" s="121" t="s">
        <v>128</v>
      </c>
      <c r="D8" s="148"/>
      <c r="E8" s="149"/>
    </row>
    <row r="9" spans="2:5" ht="15.75">
      <c r="B9" s="120">
        <v>6037</v>
      </c>
      <c r="C9" s="121" t="s">
        <v>129</v>
      </c>
      <c r="D9" s="148"/>
      <c r="E9" s="149"/>
    </row>
    <row r="10" spans="2:5" ht="15.75">
      <c r="B10" s="120">
        <v>606</v>
      </c>
      <c r="C10" s="121" t="s">
        <v>130</v>
      </c>
      <c r="D10" s="148"/>
      <c r="E10" s="149"/>
    </row>
    <row r="11" spans="2:5" ht="15.75">
      <c r="B11" s="120">
        <v>607</v>
      </c>
      <c r="C11" s="121" t="s">
        <v>7</v>
      </c>
      <c r="D11" s="148"/>
      <c r="E11" s="149"/>
    </row>
    <row r="12" spans="2:5" ht="15.75">
      <c r="B12" s="120">
        <v>6081</v>
      </c>
      <c r="C12" s="121" t="s">
        <v>131</v>
      </c>
      <c r="D12" s="148"/>
      <c r="E12" s="149"/>
    </row>
    <row r="13" spans="2:5" ht="15.75">
      <c r="B13" s="120">
        <v>6087</v>
      </c>
      <c r="C13" s="121" t="s">
        <v>132</v>
      </c>
      <c r="D13" s="148"/>
      <c r="E13" s="149"/>
    </row>
    <row r="14" spans="2:5" ht="15.75">
      <c r="B14" s="120">
        <v>6091</v>
      </c>
      <c r="C14" s="121" t="s">
        <v>133</v>
      </c>
      <c r="D14" s="148"/>
      <c r="E14" s="149"/>
    </row>
    <row r="15" spans="2:5" ht="15.75">
      <c r="B15" s="120">
        <v>6097</v>
      </c>
      <c r="C15" s="121" t="s">
        <v>134</v>
      </c>
      <c r="D15" s="148"/>
      <c r="E15" s="149"/>
    </row>
    <row r="16" spans="2:5" ht="15.75">
      <c r="B16" s="120">
        <v>612</v>
      </c>
      <c r="C16" s="122" t="s">
        <v>135</v>
      </c>
      <c r="D16" s="148"/>
      <c r="E16" s="149"/>
    </row>
    <row r="17" spans="2:5" ht="15.75">
      <c r="B17" s="120">
        <v>613</v>
      </c>
      <c r="C17" s="122" t="s">
        <v>136</v>
      </c>
      <c r="D17" s="148"/>
      <c r="E17" s="149"/>
    </row>
    <row r="18" spans="2:5" ht="15.75">
      <c r="B18" s="120">
        <v>615</v>
      </c>
      <c r="C18" s="122" t="s">
        <v>137</v>
      </c>
      <c r="D18" s="148"/>
      <c r="E18" s="149"/>
    </row>
    <row r="19" spans="2:5" ht="15.75">
      <c r="B19" s="120">
        <v>616</v>
      </c>
      <c r="C19" s="122" t="s">
        <v>138</v>
      </c>
      <c r="D19" s="148"/>
      <c r="E19" s="149"/>
    </row>
    <row r="20" spans="2:5" ht="15.75">
      <c r="B20" s="120">
        <v>619</v>
      </c>
      <c r="C20" s="122" t="s">
        <v>186</v>
      </c>
      <c r="D20" s="148"/>
      <c r="E20" s="149"/>
    </row>
    <row r="21" spans="2:5" ht="15.75">
      <c r="B21" s="120">
        <v>621</v>
      </c>
      <c r="C21" s="122" t="s">
        <v>139</v>
      </c>
      <c r="D21" s="148"/>
      <c r="E21" s="149"/>
    </row>
    <row r="22" spans="2:5" ht="15.75">
      <c r="B22" s="120">
        <v>622</v>
      </c>
      <c r="C22" s="122" t="s">
        <v>140</v>
      </c>
      <c r="D22" s="148"/>
      <c r="E22" s="149"/>
    </row>
    <row r="23" spans="2:5" ht="15.75">
      <c r="B23" s="120">
        <v>623</v>
      </c>
      <c r="C23" s="121" t="s">
        <v>141</v>
      </c>
      <c r="D23" s="148"/>
      <c r="E23" s="149"/>
    </row>
    <row r="24" spans="2:5" ht="15.75">
      <c r="B24" s="120">
        <v>624</v>
      </c>
      <c r="C24" s="121" t="s">
        <v>142</v>
      </c>
      <c r="D24" s="148"/>
      <c r="E24" s="149"/>
    </row>
    <row r="25" spans="2:5" ht="15.75">
      <c r="B25" s="120">
        <v>626</v>
      </c>
      <c r="C25" s="121" t="s">
        <v>143</v>
      </c>
      <c r="D25" s="148"/>
      <c r="E25" s="149"/>
    </row>
    <row r="26" spans="2:5" ht="15.75">
      <c r="B26" s="120">
        <v>627</v>
      </c>
      <c r="C26" s="121" t="s">
        <v>144</v>
      </c>
      <c r="D26" s="148"/>
      <c r="E26" s="149"/>
    </row>
    <row r="27" spans="2:5" ht="15.75">
      <c r="B27" s="120">
        <v>629</v>
      </c>
      <c r="C27" s="121" t="s">
        <v>187</v>
      </c>
      <c r="D27" s="148"/>
      <c r="E27" s="149"/>
    </row>
    <row r="28" spans="2:5" ht="15.75">
      <c r="B28" s="120">
        <v>630</v>
      </c>
      <c r="C28" s="121" t="s">
        <v>145</v>
      </c>
      <c r="D28" s="148"/>
      <c r="E28" s="149"/>
    </row>
    <row r="29" spans="2:5" ht="15.75">
      <c r="B29" s="120">
        <v>641</v>
      </c>
      <c r="C29" s="121" t="s">
        <v>146</v>
      </c>
      <c r="D29" s="148"/>
      <c r="E29" s="149"/>
    </row>
    <row r="30" spans="2:5" ht="15.75">
      <c r="B30" s="120">
        <v>645</v>
      </c>
      <c r="C30" s="121" t="s">
        <v>147</v>
      </c>
      <c r="D30" s="148"/>
      <c r="E30" s="149"/>
    </row>
    <row r="31" spans="2:5" ht="15.75">
      <c r="B31" s="120">
        <v>650</v>
      </c>
      <c r="C31" s="121" t="s">
        <v>148</v>
      </c>
      <c r="D31" s="148"/>
      <c r="E31" s="149"/>
    </row>
    <row r="32" spans="2:5" ht="15.75">
      <c r="B32" s="120">
        <v>661</v>
      </c>
      <c r="C32" s="121" t="s">
        <v>149</v>
      </c>
      <c r="D32" s="148"/>
      <c r="E32" s="149"/>
    </row>
    <row r="33" spans="2:5" ht="15.75">
      <c r="B33" s="120">
        <v>665</v>
      </c>
      <c r="C33" s="121" t="s">
        <v>14</v>
      </c>
      <c r="D33" s="148"/>
      <c r="E33" s="149"/>
    </row>
    <row r="34" spans="2:5" ht="15.75">
      <c r="B34" s="120">
        <v>666</v>
      </c>
      <c r="C34" s="121" t="s">
        <v>13</v>
      </c>
      <c r="D34" s="148"/>
      <c r="E34" s="149"/>
    </row>
    <row r="35" spans="2:5" ht="15.75">
      <c r="B35" s="120">
        <v>667</v>
      </c>
      <c r="C35" s="121" t="s">
        <v>150</v>
      </c>
      <c r="D35" s="148"/>
      <c r="E35" s="149"/>
    </row>
    <row r="36" spans="2:5" ht="15.75">
      <c r="B36" s="120">
        <v>671</v>
      </c>
      <c r="C36" s="121" t="s">
        <v>82</v>
      </c>
      <c r="D36" s="148"/>
      <c r="E36" s="149"/>
    </row>
    <row r="37" spans="2:5" ht="15.75">
      <c r="B37" s="120">
        <v>675</v>
      </c>
      <c r="C37" s="121" t="s">
        <v>151</v>
      </c>
      <c r="D37" s="148"/>
      <c r="E37" s="149"/>
    </row>
    <row r="38" spans="2:5" ht="15.75">
      <c r="B38" s="120">
        <v>6811</v>
      </c>
      <c r="C38" s="121" t="s">
        <v>152</v>
      </c>
      <c r="D38" s="148"/>
      <c r="E38" s="149"/>
    </row>
    <row r="39" spans="2:5" ht="15.75">
      <c r="B39" s="120">
        <v>6815</v>
      </c>
      <c r="C39" s="121" t="s">
        <v>153</v>
      </c>
      <c r="D39" s="148"/>
      <c r="E39" s="149"/>
    </row>
    <row r="40" spans="2:5" ht="15.75">
      <c r="B40" s="120">
        <v>6817</v>
      </c>
      <c r="C40" s="121" t="s">
        <v>154</v>
      </c>
      <c r="D40" s="148"/>
      <c r="E40" s="149"/>
    </row>
    <row r="41" spans="2:5" ht="15.75">
      <c r="B41" s="120">
        <v>686</v>
      </c>
      <c r="C41" s="121" t="s">
        <v>155</v>
      </c>
      <c r="D41" s="148"/>
      <c r="E41" s="149"/>
    </row>
    <row r="42" spans="2:5" ht="15.75">
      <c r="B42" s="120">
        <v>687</v>
      </c>
      <c r="C42" s="121" t="s">
        <v>156</v>
      </c>
      <c r="D42" s="148"/>
      <c r="E42" s="149"/>
    </row>
    <row r="43" spans="2:5" ht="15.75">
      <c r="B43" s="120">
        <v>691</v>
      </c>
      <c r="C43" s="121" t="s">
        <v>157</v>
      </c>
      <c r="D43" s="148"/>
      <c r="E43" s="149"/>
    </row>
    <row r="44" spans="2:5" ht="15.75">
      <c r="B44" s="120">
        <v>695</v>
      </c>
      <c r="C44" s="123" t="s">
        <v>56</v>
      </c>
      <c r="D44" s="148"/>
      <c r="E44" s="149"/>
    </row>
    <row r="45" spans="2:5" ht="15.75">
      <c r="B45" s="120">
        <v>701</v>
      </c>
      <c r="C45" s="121" t="s">
        <v>158</v>
      </c>
      <c r="D45" s="150"/>
      <c r="E45" s="149"/>
    </row>
    <row r="46" spans="2:5" ht="15.75">
      <c r="B46" s="120">
        <v>706</v>
      </c>
      <c r="C46" s="121" t="s">
        <v>159</v>
      </c>
      <c r="D46" s="150"/>
      <c r="E46" s="149"/>
    </row>
    <row r="47" spans="2:5" ht="15.75">
      <c r="B47" s="120">
        <v>707</v>
      </c>
      <c r="C47" s="121" t="s">
        <v>31</v>
      </c>
      <c r="D47" s="148"/>
      <c r="E47" s="149"/>
    </row>
    <row r="48" spans="2:5" ht="15.75">
      <c r="B48" s="120">
        <v>708</v>
      </c>
      <c r="C48" s="121" t="s">
        <v>160</v>
      </c>
      <c r="D48" s="148"/>
      <c r="E48" s="149"/>
    </row>
    <row r="49" spans="2:5" ht="15.75">
      <c r="B49" s="120">
        <v>7091</v>
      </c>
      <c r="C49" s="121" t="s">
        <v>161</v>
      </c>
      <c r="D49" s="148"/>
      <c r="E49" s="149"/>
    </row>
    <row r="50" spans="2:5" ht="15.75">
      <c r="B50" s="120">
        <v>7097</v>
      </c>
      <c r="C50" s="121" t="s">
        <v>162</v>
      </c>
      <c r="D50" s="148"/>
      <c r="E50" s="149"/>
    </row>
    <row r="51" spans="2:5" ht="15.75">
      <c r="B51" s="120">
        <v>7135</v>
      </c>
      <c r="C51" s="121" t="s">
        <v>163</v>
      </c>
      <c r="D51" s="148"/>
      <c r="E51" s="149"/>
    </row>
    <row r="52" spans="2:5" ht="15.75">
      <c r="B52" s="120">
        <v>722</v>
      </c>
      <c r="C52" s="121" t="s">
        <v>74</v>
      </c>
      <c r="D52" s="148"/>
      <c r="E52" s="149"/>
    </row>
    <row r="53" spans="2:5" ht="15.75">
      <c r="B53" s="120">
        <v>740</v>
      </c>
      <c r="C53" s="121" t="s">
        <v>90</v>
      </c>
      <c r="D53" s="148"/>
      <c r="E53" s="149"/>
    </row>
    <row r="54" spans="2:5" ht="15.75">
      <c r="B54" s="120">
        <v>750</v>
      </c>
      <c r="C54" s="121" t="s">
        <v>164</v>
      </c>
      <c r="D54" s="148"/>
      <c r="E54" s="149"/>
    </row>
    <row r="55" spans="2:5" ht="15.75">
      <c r="B55" s="120">
        <v>761</v>
      </c>
      <c r="C55" s="121" t="s">
        <v>71</v>
      </c>
      <c r="D55" s="148"/>
      <c r="E55" s="149"/>
    </row>
    <row r="56" spans="2:5" ht="18.75" customHeight="1">
      <c r="B56" s="120">
        <v>762</v>
      </c>
      <c r="C56" s="121" t="s">
        <v>165</v>
      </c>
      <c r="D56" s="148"/>
      <c r="E56" s="149"/>
    </row>
    <row r="57" spans="2:5" ht="15.75">
      <c r="B57" s="120">
        <v>764</v>
      </c>
      <c r="C57" s="121" t="s">
        <v>166</v>
      </c>
      <c r="D57" s="148"/>
      <c r="E57" s="149"/>
    </row>
    <row r="58" spans="2:5" ht="15.75">
      <c r="B58" s="120">
        <v>765</v>
      </c>
      <c r="C58" s="121" t="s">
        <v>167</v>
      </c>
      <c r="D58" s="148"/>
      <c r="E58" s="149"/>
    </row>
    <row r="59" spans="2:5" ht="15.75">
      <c r="B59" s="120">
        <v>766</v>
      </c>
      <c r="C59" s="121" t="s">
        <v>168</v>
      </c>
      <c r="D59" s="148"/>
      <c r="E59" s="149"/>
    </row>
    <row r="60" spans="2:5" ht="15.75">
      <c r="B60" s="120">
        <v>767</v>
      </c>
      <c r="C60" s="121" t="s">
        <v>169</v>
      </c>
      <c r="D60" s="148"/>
      <c r="E60" s="149"/>
    </row>
    <row r="61" spans="2:5" ht="15.75">
      <c r="B61" s="120">
        <v>771</v>
      </c>
      <c r="C61" s="121" t="s">
        <v>170</v>
      </c>
      <c r="D61" s="148"/>
      <c r="E61" s="149"/>
    </row>
    <row r="62" spans="2:5" ht="15.75">
      <c r="B62" s="120">
        <v>775</v>
      </c>
      <c r="C62" s="121" t="s">
        <v>95</v>
      </c>
      <c r="D62" s="148"/>
      <c r="E62" s="149"/>
    </row>
    <row r="63" spans="2:5" ht="15.75">
      <c r="B63" s="120">
        <v>777</v>
      </c>
      <c r="C63" s="121" t="s">
        <v>171</v>
      </c>
      <c r="D63" s="148"/>
      <c r="E63" s="149"/>
    </row>
    <row r="64" spans="2:5" ht="15.75">
      <c r="B64" s="120">
        <v>7811</v>
      </c>
      <c r="C64" s="121" t="s">
        <v>172</v>
      </c>
      <c r="D64" s="148"/>
      <c r="E64" s="149"/>
    </row>
    <row r="65" spans="2:5" ht="15.75">
      <c r="B65" s="120">
        <v>7817</v>
      </c>
      <c r="C65" s="121" t="s">
        <v>173</v>
      </c>
      <c r="D65" s="148"/>
      <c r="E65" s="149"/>
    </row>
    <row r="66" spans="2:5" ht="15.75">
      <c r="B66" s="120">
        <v>7866</v>
      </c>
      <c r="C66" s="121" t="s">
        <v>174</v>
      </c>
      <c r="D66" s="148"/>
      <c r="E66" s="149"/>
    </row>
    <row r="67" spans="2:5" ht="15.75">
      <c r="B67" s="120">
        <v>787</v>
      </c>
      <c r="C67" s="121" t="s">
        <v>175</v>
      </c>
      <c r="D67" s="148"/>
      <c r="E67" s="149"/>
    </row>
    <row r="68" spans="2:5" ht="15.75">
      <c r="B68" s="120">
        <v>791</v>
      </c>
      <c r="C68" s="121" t="s">
        <v>70</v>
      </c>
      <c r="D68" s="148"/>
      <c r="E68" s="149"/>
    </row>
    <row r="69" spans="2:5" ht="15.75">
      <c r="B69" s="124">
        <v>796</v>
      </c>
      <c r="C69" s="121" t="s">
        <v>65</v>
      </c>
      <c r="D69" s="148"/>
      <c r="E69" s="149"/>
    </row>
    <row r="70" spans="2:5" ht="16.5" thickBot="1">
      <c r="B70" s="125">
        <v>797</v>
      </c>
      <c r="C70" s="126" t="s">
        <v>66</v>
      </c>
      <c r="D70" s="151"/>
      <c r="E70" s="152"/>
    </row>
  </sheetData>
  <sheetProtection sheet="1"/>
  <mergeCells count="1">
    <mergeCell ref="B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6"/>
  <sheetViews>
    <sheetView showGridLines="0" showZero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7" customWidth="1"/>
    <col min="2" max="2" width="44.7109375" style="7" customWidth="1"/>
    <col min="3" max="3" width="14.7109375" style="7" customWidth="1"/>
    <col min="4" max="4" width="44.7109375" style="7" customWidth="1"/>
    <col min="5" max="5" width="14.7109375" style="7" customWidth="1"/>
    <col min="6" max="16384" width="11.421875" style="7" customWidth="1"/>
  </cols>
  <sheetData>
    <row r="1" ht="16.5" thickBot="1"/>
    <row r="2" spans="2:5" ht="16.5" thickBot="1">
      <c r="B2" s="128" t="s">
        <v>91</v>
      </c>
      <c r="C2" s="129"/>
      <c r="D2" s="129"/>
      <c r="E2" s="132"/>
    </row>
    <row r="3" spans="2:5" s="5" customFormat="1" ht="15" customHeight="1" thickBot="1">
      <c r="B3" s="21" t="s">
        <v>28</v>
      </c>
      <c r="C3" s="22" t="s">
        <v>6</v>
      </c>
      <c r="D3" s="27" t="s">
        <v>27</v>
      </c>
      <c r="E3" s="22" t="s">
        <v>6</v>
      </c>
    </row>
    <row r="4" spans="2:5" s="5" customFormat="1" ht="15" customHeight="1">
      <c r="B4" s="14" t="s">
        <v>17</v>
      </c>
      <c r="C4" s="23"/>
      <c r="D4" s="14" t="s">
        <v>21</v>
      </c>
      <c r="E4" s="23"/>
    </row>
    <row r="5" spans="2:5" ht="15" customHeight="1">
      <c r="B5" s="15" t="s">
        <v>7</v>
      </c>
      <c r="C5" s="34">
        <f>Balance!D11+Balance!D13-Balance!E15</f>
        <v>0</v>
      </c>
      <c r="D5" s="111" t="s">
        <v>31</v>
      </c>
      <c r="E5" s="34">
        <f>Balance!E47-Balance!D50</f>
        <v>0</v>
      </c>
    </row>
    <row r="6" spans="2:5" ht="15" customHeight="1">
      <c r="B6" s="15" t="s">
        <v>76</v>
      </c>
      <c r="C6" s="34">
        <f>-Balance!E9</f>
        <v>0</v>
      </c>
      <c r="D6" s="111" t="s">
        <v>72</v>
      </c>
      <c r="E6" s="34">
        <f>Balance!E45+Balance!E46+Balance!E48-Balance!D49</f>
        <v>0</v>
      </c>
    </row>
    <row r="7" spans="2:5" ht="15" customHeight="1">
      <c r="B7" s="15" t="s">
        <v>176</v>
      </c>
      <c r="C7" s="34">
        <f>Balance!D5+Balance!D6+Balance!D12-Balance!E14</f>
        <v>0</v>
      </c>
      <c r="D7" s="111" t="s">
        <v>73</v>
      </c>
      <c r="E7" s="34">
        <f>Balance!E51</f>
        <v>0</v>
      </c>
    </row>
    <row r="8" spans="2:5" ht="15" customHeight="1">
      <c r="B8" s="15" t="s">
        <v>177</v>
      </c>
      <c r="C8" s="34">
        <f>Balance!D7+Balance!D8</f>
        <v>0</v>
      </c>
      <c r="D8" s="111" t="s">
        <v>74</v>
      </c>
      <c r="E8" s="34">
        <f>Balance!E52</f>
        <v>0</v>
      </c>
    </row>
    <row r="9" spans="2:5" ht="15" customHeight="1">
      <c r="B9" s="15" t="s">
        <v>178</v>
      </c>
      <c r="C9" s="34">
        <f>Balance!D16+Balance!D17+Balance!D18+Balance!D19-Balance!E20+Balance!D10</f>
        <v>0</v>
      </c>
      <c r="D9" s="111" t="s">
        <v>90</v>
      </c>
      <c r="E9" s="34">
        <f>Balance!E53</f>
        <v>0</v>
      </c>
    </row>
    <row r="10" spans="2:5" ht="15.75">
      <c r="B10" s="16" t="s">
        <v>12</v>
      </c>
      <c r="C10" s="112">
        <f>Balance!D21+Balance!D22+Balance!D23+Balance!D24+Balance!D25+Balance!D26-Balance!E27</f>
        <v>0</v>
      </c>
      <c r="D10" s="113" t="s">
        <v>92</v>
      </c>
      <c r="E10" s="112">
        <f>Balance!E64+Balance!E65</f>
        <v>0</v>
      </c>
    </row>
    <row r="11" spans="2:5" ht="15" customHeight="1">
      <c r="B11" s="15" t="s">
        <v>179</v>
      </c>
      <c r="C11" s="34">
        <f>Balance!D28</f>
        <v>0</v>
      </c>
      <c r="D11" s="111" t="s">
        <v>70</v>
      </c>
      <c r="E11" s="34">
        <f>Balance!E68</f>
        <v>0</v>
      </c>
    </row>
    <row r="12" spans="2:5" ht="15" customHeight="1">
      <c r="B12" s="15" t="s">
        <v>8</v>
      </c>
      <c r="C12" s="34">
        <f>Balance!D29</f>
        <v>0</v>
      </c>
      <c r="D12" s="111" t="s">
        <v>1</v>
      </c>
      <c r="E12" s="34">
        <f>Balance!E54</f>
        <v>0</v>
      </c>
    </row>
    <row r="13" spans="2:5" ht="15" customHeight="1">
      <c r="B13" s="15" t="s">
        <v>9</v>
      </c>
      <c r="C13" s="34">
        <f>Balance!D30</f>
        <v>0</v>
      </c>
      <c r="D13" s="111"/>
      <c r="E13" s="34"/>
    </row>
    <row r="14" spans="2:5" ht="15" customHeight="1">
      <c r="B14" s="15" t="s">
        <v>75</v>
      </c>
      <c r="C14" s="34">
        <f>Balance!D38</f>
        <v>0</v>
      </c>
      <c r="D14" s="111"/>
      <c r="E14" s="34"/>
    </row>
    <row r="15" spans="2:5" ht="15" customHeight="1">
      <c r="B15" s="15" t="s">
        <v>11</v>
      </c>
      <c r="C15" s="34">
        <f>Balance!D40</f>
        <v>0</v>
      </c>
      <c r="D15" s="111"/>
      <c r="E15" s="34"/>
    </row>
    <row r="16" spans="2:5" ht="15" customHeight="1">
      <c r="B16" s="15" t="s">
        <v>10</v>
      </c>
      <c r="C16" s="34">
        <f>Balance!D39</f>
        <v>0</v>
      </c>
      <c r="D16" s="111"/>
      <c r="E16" s="34"/>
    </row>
    <row r="17" spans="2:5" ht="15" customHeight="1" thickBot="1">
      <c r="B17" s="15" t="s">
        <v>4</v>
      </c>
      <c r="C17" s="34">
        <f>Balance!D31</f>
        <v>0</v>
      </c>
      <c r="D17" s="111"/>
      <c r="E17" s="34"/>
    </row>
    <row r="18" spans="2:5" s="5" customFormat="1" ht="15" customHeight="1" thickBot="1">
      <c r="B18" s="19" t="s">
        <v>84</v>
      </c>
      <c r="C18" s="1">
        <f>SUM(C5:C17)</f>
        <v>0</v>
      </c>
      <c r="D18" s="19" t="s">
        <v>84</v>
      </c>
      <c r="E18" s="1">
        <f>SUM(E5:E17)</f>
        <v>0</v>
      </c>
    </row>
    <row r="19" spans="2:5" ht="15" customHeight="1">
      <c r="B19" s="18" t="s">
        <v>18</v>
      </c>
      <c r="C19" s="25"/>
      <c r="D19" s="18" t="s">
        <v>22</v>
      </c>
      <c r="E19" s="26"/>
    </row>
    <row r="20" spans="2:5" ht="15.75">
      <c r="B20" s="16" t="s">
        <v>93</v>
      </c>
      <c r="C20" s="34">
        <f>Balance!D41</f>
        <v>0</v>
      </c>
      <c r="D20" s="111" t="s">
        <v>71</v>
      </c>
      <c r="E20" s="34">
        <f>Balance!E55+Balance!E56</f>
        <v>0</v>
      </c>
    </row>
    <row r="21" spans="2:5" ht="15" customHeight="1">
      <c r="B21" s="15" t="s">
        <v>180</v>
      </c>
      <c r="C21" s="34">
        <f>Balance!D32</f>
        <v>0</v>
      </c>
      <c r="D21" s="111" t="s">
        <v>23</v>
      </c>
      <c r="E21" s="34">
        <f>Balance!E57</f>
        <v>0</v>
      </c>
    </row>
    <row r="22" spans="2:5" ht="15" customHeight="1">
      <c r="B22" s="15" t="s">
        <v>181</v>
      </c>
      <c r="C22" s="34">
        <f>Balance!D34</f>
        <v>0</v>
      </c>
      <c r="D22" s="111" t="s">
        <v>24</v>
      </c>
      <c r="E22" s="34">
        <f>Balance!E58</f>
        <v>0</v>
      </c>
    </row>
    <row r="23" spans="2:5" ht="15.75">
      <c r="B23" s="16" t="s">
        <v>14</v>
      </c>
      <c r="C23" s="112">
        <f>Balance!D33</f>
        <v>0</v>
      </c>
      <c r="D23" s="113" t="s">
        <v>92</v>
      </c>
      <c r="E23" s="112">
        <f>Balance!E66</f>
        <v>0</v>
      </c>
    </row>
    <row r="24" spans="2:5" ht="15" customHeight="1">
      <c r="B24" s="15" t="s">
        <v>80</v>
      </c>
      <c r="C24" s="34">
        <f>Balance!D35</f>
        <v>0</v>
      </c>
      <c r="D24" s="111" t="s">
        <v>25</v>
      </c>
      <c r="E24" s="34">
        <f>Balance!E59</f>
        <v>0</v>
      </c>
    </row>
    <row r="25" spans="2:5" ht="15" customHeight="1">
      <c r="B25" s="10"/>
      <c r="C25" s="34"/>
      <c r="D25" s="111" t="s">
        <v>81</v>
      </c>
      <c r="E25" s="34">
        <f>Balance!E60</f>
        <v>0</v>
      </c>
    </row>
    <row r="26" spans="2:5" ht="15" customHeight="1" thickBot="1">
      <c r="B26" s="17"/>
      <c r="C26" s="34"/>
      <c r="D26" s="111" t="s">
        <v>65</v>
      </c>
      <c r="E26" s="34">
        <f>Balance!E69</f>
        <v>0</v>
      </c>
    </row>
    <row r="27" spans="2:5" s="5" customFormat="1" ht="15" customHeight="1" thickBot="1">
      <c r="B27" s="19" t="s">
        <v>85</v>
      </c>
      <c r="C27" s="2">
        <f>SUM(C20:C25)</f>
        <v>0</v>
      </c>
      <c r="D27" s="19" t="s">
        <v>85</v>
      </c>
      <c r="E27" s="2">
        <f>SUM(E20:E26)</f>
        <v>0</v>
      </c>
    </row>
    <row r="28" spans="2:5" ht="15" customHeight="1">
      <c r="B28" s="18" t="s">
        <v>19</v>
      </c>
      <c r="C28" s="24"/>
      <c r="D28" s="18" t="s">
        <v>67</v>
      </c>
      <c r="E28" s="24"/>
    </row>
    <row r="29" spans="2:5" ht="15.75">
      <c r="B29" s="16" t="s">
        <v>82</v>
      </c>
      <c r="C29" s="112">
        <f>Balance!D36</f>
        <v>0</v>
      </c>
      <c r="D29" s="113" t="s">
        <v>94</v>
      </c>
      <c r="E29" s="112">
        <f>Balance!E61</f>
        <v>0</v>
      </c>
    </row>
    <row r="30" spans="2:5" ht="15.75">
      <c r="B30" s="16" t="s">
        <v>182</v>
      </c>
      <c r="C30" s="112">
        <f>Balance!D37</f>
        <v>0</v>
      </c>
      <c r="D30" s="111" t="s">
        <v>184</v>
      </c>
      <c r="E30" s="112">
        <f>Balance!E62</f>
        <v>0</v>
      </c>
    </row>
    <row r="31" spans="2:5" ht="15.75">
      <c r="B31" s="16" t="s">
        <v>183</v>
      </c>
      <c r="C31" s="112"/>
      <c r="D31" s="111" t="s">
        <v>171</v>
      </c>
      <c r="E31" s="34">
        <f>Balance!E63</f>
        <v>0</v>
      </c>
    </row>
    <row r="32" spans="2:5" ht="31.5">
      <c r="B32" s="16" t="s">
        <v>185</v>
      </c>
      <c r="C32" s="34">
        <f>Balance!D42</f>
        <v>0</v>
      </c>
      <c r="D32" s="113" t="s">
        <v>83</v>
      </c>
      <c r="E32" s="34">
        <f>Balance!E67</f>
        <v>0</v>
      </c>
    </row>
    <row r="33" spans="2:5" ht="16.5" thickBot="1">
      <c r="B33" s="10"/>
      <c r="C33" s="34"/>
      <c r="D33" s="111" t="s">
        <v>66</v>
      </c>
      <c r="E33" s="34">
        <f>Balance!E70</f>
        <v>0</v>
      </c>
    </row>
    <row r="34" spans="2:5" s="5" customFormat="1" ht="15" customHeight="1" thickBot="1">
      <c r="B34" s="19" t="s">
        <v>86</v>
      </c>
      <c r="C34" s="3">
        <f>SUM(C29:C32)</f>
        <v>0</v>
      </c>
      <c r="D34" s="19" t="s">
        <v>86</v>
      </c>
      <c r="E34" s="3">
        <f>SUM(E29:E33)</f>
        <v>0</v>
      </c>
    </row>
    <row r="35" spans="2:5" ht="15" customHeight="1">
      <c r="B35" s="20" t="s">
        <v>77</v>
      </c>
      <c r="C35" s="33">
        <f>Balance!D43</f>
        <v>0</v>
      </c>
      <c r="D35" s="20"/>
      <c r="E35" s="9"/>
    </row>
    <row r="36" spans="2:5" ht="15" customHeight="1" thickBot="1">
      <c r="B36" s="15" t="s">
        <v>56</v>
      </c>
      <c r="C36" s="35">
        <f>Balance!D44</f>
        <v>0</v>
      </c>
      <c r="D36" s="10"/>
      <c r="E36" s="24"/>
    </row>
    <row r="37" spans="2:5" s="5" customFormat="1" ht="15" customHeight="1" thickBot="1">
      <c r="B37" s="19" t="s">
        <v>87</v>
      </c>
      <c r="C37" s="2">
        <f>C35+C36</f>
        <v>0</v>
      </c>
      <c r="D37" s="28"/>
      <c r="E37" s="29"/>
    </row>
    <row r="38" spans="2:5" s="5" customFormat="1" ht="15" customHeight="1">
      <c r="B38" s="39" t="s">
        <v>88</v>
      </c>
      <c r="C38" s="3">
        <f>C18+C27+C34+C37</f>
        <v>0</v>
      </c>
      <c r="D38" s="39" t="s">
        <v>89</v>
      </c>
      <c r="E38" s="3">
        <f>E18+E27+E34</f>
        <v>0</v>
      </c>
    </row>
    <row r="39" spans="2:5" s="5" customFormat="1" ht="15" customHeight="1" thickBot="1">
      <c r="B39" s="19" t="s">
        <v>15</v>
      </c>
      <c r="C39" s="31">
        <f>IF(E38&gt;C38,E38-C38,"")</f>
      </c>
      <c r="D39" s="19" t="s">
        <v>26</v>
      </c>
      <c r="E39" s="38">
        <f>IF(C38&gt;E38,C38-E38,"")</f>
      </c>
    </row>
    <row r="40" spans="2:5" s="5" customFormat="1" ht="15" customHeight="1" thickBot="1">
      <c r="B40" s="37" t="s">
        <v>20</v>
      </c>
      <c r="C40" s="2">
        <f>E40</f>
        <v>0</v>
      </c>
      <c r="D40" s="37" t="s">
        <v>20</v>
      </c>
      <c r="E40" s="2">
        <f>E38</f>
        <v>0</v>
      </c>
    </row>
    <row r="41" spans="2:5" ht="15" customHeight="1" thickBot="1">
      <c r="B41" s="13"/>
      <c r="C41" s="8"/>
      <c r="D41" s="13"/>
      <c r="E41" s="11"/>
    </row>
    <row r="42" spans="2:5" ht="15.75">
      <c r="B42" s="20" t="s">
        <v>2</v>
      </c>
      <c r="C42" s="33">
        <f>E18-C18</f>
        <v>0</v>
      </c>
      <c r="D42" s="11"/>
      <c r="E42" s="11"/>
    </row>
    <row r="43" spans="2:5" ht="16.5" thickBot="1">
      <c r="B43" s="15" t="s">
        <v>5</v>
      </c>
      <c r="C43" s="34">
        <f>E27-C27</f>
        <v>0</v>
      </c>
      <c r="D43" s="11"/>
      <c r="E43" s="11"/>
    </row>
    <row r="44" spans="2:5" ht="15.75">
      <c r="B44" s="30" t="s">
        <v>16</v>
      </c>
      <c r="C44" s="33">
        <f>C42+C43</f>
        <v>0</v>
      </c>
      <c r="D44" s="11"/>
      <c r="E44" s="11"/>
    </row>
    <row r="45" spans="2:5" ht="16.5" thickBot="1">
      <c r="B45" s="36" t="s">
        <v>3</v>
      </c>
      <c r="C45" s="35">
        <f>E34-C34</f>
        <v>0</v>
      </c>
      <c r="D45" s="11"/>
      <c r="E45" s="11"/>
    </row>
    <row r="46" spans="2:5" ht="16.5" thickBot="1">
      <c r="B46" s="32" t="s">
        <v>57</v>
      </c>
      <c r="C46" s="31">
        <f>C44+C45-C35-C36</f>
        <v>0</v>
      </c>
      <c r="D46" s="12"/>
      <c r="E46" s="12"/>
    </row>
  </sheetData>
  <sheetProtection sheet="1"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showGridLines="0" showZeros="0" zoomScalePageLayoutView="0" workbookViewId="0" topLeftCell="A1">
      <selection activeCell="B2" sqref="B2:H2"/>
    </sheetView>
  </sheetViews>
  <sheetFormatPr defaultColWidth="11.421875" defaultRowHeight="12.75"/>
  <cols>
    <col min="1" max="1" width="3.7109375" style="4" customWidth="1"/>
    <col min="2" max="2" width="35.7109375" style="4" customWidth="1"/>
    <col min="3" max="3" width="14.7109375" style="4" customWidth="1"/>
    <col min="4" max="4" width="35.7109375" style="4" customWidth="1"/>
    <col min="5" max="5" width="14.7109375" style="4" customWidth="1"/>
    <col min="6" max="6" width="35.7109375" style="4" customWidth="1"/>
    <col min="7" max="7" width="14.7109375" style="4" customWidth="1"/>
    <col min="8" max="8" width="9.57421875" style="4" bestFit="1" customWidth="1"/>
    <col min="9" max="16384" width="11.421875" style="4" customWidth="1"/>
  </cols>
  <sheetData>
    <row r="1" ht="16.5" thickBot="1"/>
    <row r="2" spans="2:8" ht="16.5" thickBot="1">
      <c r="B2" s="133" t="s">
        <v>96</v>
      </c>
      <c r="C2" s="134"/>
      <c r="D2" s="134"/>
      <c r="E2" s="134"/>
      <c r="F2" s="134"/>
      <c r="G2" s="134"/>
      <c r="H2" s="135"/>
    </row>
    <row r="3" spans="2:8" s="6" customFormat="1" ht="16.5" thickBot="1">
      <c r="B3" s="136" t="s">
        <v>27</v>
      </c>
      <c r="C3" s="137"/>
      <c r="D3" s="136" t="s">
        <v>28</v>
      </c>
      <c r="E3" s="137"/>
      <c r="F3" s="41" t="s">
        <v>64</v>
      </c>
      <c r="G3" s="57" t="s">
        <v>29</v>
      </c>
      <c r="H3" s="48" t="s">
        <v>30</v>
      </c>
    </row>
    <row r="4" spans="2:8" ht="16.5" thickBot="1">
      <c r="B4" s="50" t="s">
        <v>31</v>
      </c>
      <c r="C4" s="53">
        <f>'Tableau de résultat'!E5</f>
        <v>0</v>
      </c>
      <c r="D4" s="50" t="s">
        <v>32</v>
      </c>
      <c r="E4" s="53">
        <f>'Tableau de résultat'!C5+'Tableau de résultat'!C6</f>
        <v>0</v>
      </c>
      <c r="F4" s="64" t="s">
        <v>33</v>
      </c>
      <c r="G4" s="40">
        <f>C4-E4</f>
        <v>0</v>
      </c>
      <c r="H4" s="49"/>
    </row>
    <row r="5" spans="2:8" ht="15.75">
      <c r="B5" s="42" t="s">
        <v>34</v>
      </c>
      <c r="C5" s="54">
        <f>'Tableau de résultat'!E6</f>
        <v>0</v>
      </c>
      <c r="D5" s="42"/>
      <c r="E5" s="54"/>
      <c r="F5" s="42"/>
      <c r="G5" s="54"/>
      <c r="H5" s="44"/>
    </row>
    <row r="6" spans="2:8" ht="15.75">
      <c r="B6" s="42" t="s">
        <v>35</v>
      </c>
      <c r="C6" s="54">
        <f>'Tableau de résultat'!E7</f>
        <v>0</v>
      </c>
      <c r="D6" s="42" t="s">
        <v>36</v>
      </c>
      <c r="E6" s="54"/>
      <c r="F6" s="42"/>
      <c r="G6" s="54"/>
      <c r="H6" s="44"/>
    </row>
    <row r="7" spans="2:8" ht="16.5" thickBot="1">
      <c r="B7" s="42" t="s">
        <v>37</v>
      </c>
      <c r="C7" s="54">
        <f>'Tableau de résultat'!E8</f>
        <v>0</v>
      </c>
      <c r="D7" s="42"/>
      <c r="E7" s="54"/>
      <c r="F7" s="42"/>
      <c r="G7" s="54"/>
      <c r="H7" s="44"/>
    </row>
    <row r="8" spans="2:8" s="6" customFormat="1" ht="16.5" thickBot="1">
      <c r="B8" s="43" t="s">
        <v>97</v>
      </c>
      <c r="C8" s="40">
        <f>SUM(C5:C7)</f>
        <v>0</v>
      </c>
      <c r="D8" s="43" t="s">
        <v>97</v>
      </c>
      <c r="E8" s="40">
        <f>E6</f>
        <v>0</v>
      </c>
      <c r="F8" s="65" t="s">
        <v>38</v>
      </c>
      <c r="G8" s="58">
        <f>C8-E8</f>
        <v>0</v>
      </c>
      <c r="H8" s="127" t="e">
        <f>G8/$G$8</f>
        <v>#DIV/0!</v>
      </c>
    </row>
    <row r="9" spans="2:8" ht="15.75">
      <c r="B9" s="51" t="s">
        <v>38</v>
      </c>
      <c r="C9" s="55">
        <f>G8</f>
        <v>0</v>
      </c>
      <c r="D9" s="51" t="s">
        <v>98</v>
      </c>
      <c r="E9" s="55"/>
      <c r="F9" s="51"/>
      <c r="G9" s="55"/>
      <c r="H9" s="44"/>
    </row>
    <row r="10" spans="2:8" ht="16.5" thickBot="1">
      <c r="B10" s="42" t="s">
        <v>33</v>
      </c>
      <c r="C10" s="54">
        <f>G4</f>
        <v>0</v>
      </c>
      <c r="D10" s="42" t="s">
        <v>99</v>
      </c>
      <c r="E10" s="54">
        <f>'Tableau de résultat'!C7+'Tableau de résultat'!C8+'Tableau de résultat'!C9+'Tableau de résultat'!C10</f>
        <v>0</v>
      </c>
      <c r="F10" s="42"/>
      <c r="G10" s="54"/>
      <c r="H10" s="44"/>
    </row>
    <row r="11" spans="2:8" s="6" customFormat="1" ht="16.5" thickBot="1">
      <c r="B11" s="43" t="s">
        <v>97</v>
      </c>
      <c r="C11" s="40">
        <f>C9+C10</f>
        <v>0</v>
      </c>
      <c r="D11" s="43" t="s">
        <v>97</v>
      </c>
      <c r="E11" s="40">
        <f>E10</f>
        <v>0</v>
      </c>
      <c r="F11" s="65" t="s">
        <v>39</v>
      </c>
      <c r="G11" s="58">
        <f>C11-E11</f>
        <v>0</v>
      </c>
      <c r="H11" s="127" t="e">
        <f>G11/$G$8</f>
        <v>#DIV/0!</v>
      </c>
    </row>
    <row r="12" spans="2:8" ht="15.75">
      <c r="B12" s="51" t="s">
        <v>39</v>
      </c>
      <c r="C12" s="55">
        <f>G11</f>
        <v>0</v>
      </c>
      <c r="D12" s="51" t="s">
        <v>40</v>
      </c>
      <c r="E12" s="55">
        <f>'Tableau de résultat'!C11</f>
        <v>0</v>
      </c>
      <c r="F12" s="51"/>
      <c r="G12" s="55"/>
      <c r="H12" s="44"/>
    </row>
    <row r="13" spans="2:8" ht="16.5" thickBot="1">
      <c r="B13" s="42" t="s">
        <v>0</v>
      </c>
      <c r="C13" s="54">
        <f>'Tableau de résultat'!E9</f>
        <v>0</v>
      </c>
      <c r="D13" s="42" t="s">
        <v>41</v>
      </c>
      <c r="E13" s="54">
        <f>'Tableau de résultat'!C12+'Tableau de résultat'!C13</f>
        <v>0</v>
      </c>
      <c r="F13" s="66" t="s">
        <v>100</v>
      </c>
      <c r="G13" s="54"/>
      <c r="H13" s="44"/>
    </row>
    <row r="14" spans="2:8" s="6" customFormat="1" ht="16.5" thickBot="1">
      <c r="B14" s="43" t="s">
        <v>97</v>
      </c>
      <c r="C14" s="40">
        <f>C12+C13</f>
        <v>0</v>
      </c>
      <c r="D14" s="43" t="s">
        <v>97</v>
      </c>
      <c r="E14" s="40">
        <f>E12+E13</f>
        <v>0</v>
      </c>
      <c r="F14" s="65" t="s">
        <v>42</v>
      </c>
      <c r="G14" s="59">
        <f>C14-E14</f>
        <v>0</v>
      </c>
      <c r="H14" s="127" t="e">
        <f>G14/$G$8</f>
        <v>#DIV/0!</v>
      </c>
    </row>
    <row r="15" spans="2:8" ht="15.75">
      <c r="B15" s="51" t="s">
        <v>43</v>
      </c>
      <c r="C15" s="55">
        <f>IF(G14&gt;0,G14,"")</f>
      </c>
      <c r="D15" s="51" t="s">
        <v>44</v>
      </c>
      <c r="E15" s="55">
        <f>IF(G14&lt;0,-G14,"")</f>
      </c>
      <c r="F15" s="51"/>
      <c r="G15" s="60"/>
      <c r="H15" s="45"/>
    </row>
    <row r="16" spans="2:8" ht="15.75">
      <c r="B16" s="42" t="s">
        <v>45</v>
      </c>
      <c r="C16" s="54">
        <f>'Tableau de résultat'!E10+'Tableau de résultat'!E11</f>
        <v>0</v>
      </c>
      <c r="D16" s="42" t="s">
        <v>46</v>
      </c>
      <c r="E16" s="54">
        <f>'Tableau de résultat'!C14+'Tableau de résultat'!C15+'Tableau de résultat'!C16</f>
        <v>0</v>
      </c>
      <c r="F16" s="42"/>
      <c r="G16" s="61"/>
      <c r="H16" s="45"/>
    </row>
    <row r="17" spans="2:8" ht="15.75">
      <c r="B17" s="42" t="s">
        <v>47</v>
      </c>
      <c r="C17" s="54"/>
      <c r="D17" s="42" t="s">
        <v>48</v>
      </c>
      <c r="E17" s="54"/>
      <c r="F17" s="42"/>
      <c r="G17" s="61"/>
      <c r="H17" s="45"/>
    </row>
    <row r="18" spans="2:8" ht="16.5" thickBot="1">
      <c r="B18" s="42" t="s">
        <v>1</v>
      </c>
      <c r="C18" s="54">
        <f>'Tableau de résultat'!E12</f>
        <v>0</v>
      </c>
      <c r="D18" s="42" t="s">
        <v>4</v>
      </c>
      <c r="E18" s="54">
        <f>'Tableau de résultat'!C17</f>
        <v>0</v>
      </c>
      <c r="F18" s="42"/>
      <c r="G18" s="61"/>
      <c r="H18" s="45"/>
    </row>
    <row r="19" spans="2:8" s="6" customFormat="1" ht="16.5" thickBot="1">
      <c r="B19" s="43" t="s">
        <v>97</v>
      </c>
      <c r="C19" s="40">
        <f>SUM(C15:C18)</f>
        <v>0</v>
      </c>
      <c r="D19" s="43" t="s">
        <v>97</v>
      </c>
      <c r="E19" s="40">
        <f>SUM(E15:E18)</f>
        <v>0</v>
      </c>
      <c r="F19" s="65" t="s">
        <v>2</v>
      </c>
      <c r="G19" s="59">
        <f>C19-E19</f>
        <v>0</v>
      </c>
      <c r="H19" s="127" t="e">
        <f>G19/$G$8</f>
        <v>#DIV/0!</v>
      </c>
    </row>
    <row r="20" spans="2:8" ht="15.75">
      <c r="B20" s="51" t="s">
        <v>2</v>
      </c>
      <c r="C20" s="55">
        <f>IF(G19&gt;0,G19,"")</f>
      </c>
      <c r="D20" s="51" t="s">
        <v>49</v>
      </c>
      <c r="E20" s="55">
        <f>IF(G19&lt;0,-G19,"")</f>
      </c>
      <c r="F20" s="51"/>
      <c r="G20" s="60"/>
      <c r="H20" s="45"/>
    </row>
    <row r="21" spans="2:8" ht="16.5" thickBot="1">
      <c r="B21" s="42" t="s">
        <v>50</v>
      </c>
      <c r="C21" s="54">
        <f>'Tableau de résultat'!E27</f>
        <v>0</v>
      </c>
      <c r="D21" s="42" t="s">
        <v>51</v>
      </c>
      <c r="E21" s="54">
        <f>'Tableau de résultat'!C27</f>
        <v>0</v>
      </c>
      <c r="F21" s="42"/>
      <c r="G21" s="61"/>
      <c r="H21" s="45"/>
    </row>
    <row r="22" spans="2:8" s="6" customFormat="1" ht="16.5" thickBot="1">
      <c r="B22" s="43" t="s">
        <v>97</v>
      </c>
      <c r="C22" s="40">
        <f>SUM(C20:C21)</f>
        <v>0</v>
      </c>
      <c r="D22" s="43" t="s">
        <v>97</v>
      </c>
      <c r="E22" s="40">
        <f>SUM(E20:E21)</f>
        <v>0</v>
      </c>
      <c r="F22" s="65" t="s">
        <v>54</v>
      </c>
      <c r="G22" s="59">
        <f>C22-E22</f>
        <v>0</v>
      </c>
      <c r="H22" s="127" t="e">
        <f>G22/$G$8</f>
        <v>#DIV/0!</v>
      </c>
    </row>
    <row r="23" spans="2:8" s="6" customFormat="1" ht="16.5" thickBot="1">
      <c r="B23" s="50" t="s">
        <v>52</v>
      </c>
      <c r="C23" s="40">
        <f>'Tableau de résultat'!E34</f>
        <v>0</v>
      </c>
      <c r="D23" s="50" t="s">
        <v>53</v>
      </c>
      <c r="E23" s="40">
        <f>'Tableau de résultat'!C34</f>
        <v>0</v>
      </c>
      <c r="F23" s="64" t="s">
        <v>3</v>
      </c>
      <c r="G23" s="62">
        <f>C23-E23</f>
        <v>0</v>
      </c>
      <c r="H23" s="127" t="e">
        <f>G23/$G$8</f>
        <v>#DIV/0!</v>
      </c>
    </row>
    <row r="24" spans="2:8" ht="15.75">
      <c r="B24" s="51" t="s">
        <v>54</v>
      </c>
      <c r="C24" s="55">
        <f>IF(G22&gt;0,G22,"")</f>
      </c>
      <c r="D24" s="51" t="s">
        <v>54</v>
      </c>
      <c r="E24" s="55">
        <f>IF(G22&lt;0,-G22,"")</f>
      </c>
      <c r="F24" s="51"/>
      <c r="G24" s="60"/>
      <c r="H24" s="45"/>
    </row>
    <row r="25" spans="2:8" ht="15.75">
      <c r="B25" s="42" t="s">
        <v>3</v>
      </c>
      <c r="C25" s="54">
        <f>IF(G23&gt;0,G23,"")</f>
      </c>
      <c r="D25" s="42" t="s">
        <v>3</v>
      </c>
      <c r="E25" s="54">
        <f>IF(G23&lt;0,-G23,"")</f>
      </c>
      <c r="F25" s="42"/>
      <c r="G25" s="61"/>
      <c r="H25" s="45"/>
    </row>
    <row r="26" spans="2:8" ht="15.75">
      <c r="B26" s="42"/>
      <c r="C26" s="54"/>
      <c r="D26" s="42" t="s">
        <v>55</v>
      </c>
      <c r="E26" s="54">
        <f>'Tableau de résultat'!C35</f>
        <v>0</v>
      </c>
      <c r="F26" s="42"/>
      <c r="G26" s="61"/>
      <c r="H26" s="45"/>
    </row>
    <row r="27" spans="2:8" ht="16.5" thickBot="1">
      <c r="B27" s="42"/>
      <c r="C27" s="54"/>
      <c r="D27" s="42" t="s">
        <v>56</v>
      </c>
      <c r="E27" s="54">
        <f>'Tableau de résultat'!C36</f>
        <v>0</v>
      </c>
      <c r="F27" s="42"/>
      <c r="G27" s="61"/>
      <c r="H27" s="45"/>
    </row>
    <row r="28" spans="2:8" s="6" customFormat="1" ht="16.5" thickBot="1">
      <c r="B28" s="43" t="s">
        <v>97</v>
      </c>
      <c r="C28" s="40">
        <f>SUM(C24:C27)</f>
        <v>0</v>
      </c>
      <c r="D28" s="43" t="s">
        <v>97</v>
      </c>
      <c r="E28" s="40">
        <f>SUM(E24:E27)</f>
        <v>0</v>
      </c>
      <c r="F28" s="65" t="s">
        <v>57</v>
      </c>
      <c r="G28" s="59">
        <f>C28-E28</f>
        <v>0</v>
      </c>
      <c r="H28" s="127" t="e">
        <f>G28/$G$8</f>
        <v>#DIV/0!</v>
      </c>
    </row>
    <row r="29" spans="2:8" s="46" customFormat="1" ht="16.5" thickBot="1">
      <c r="B29" s="52" t="s">
        <v>95</v>
      </c>
      <c r="C29" s="56">
        <f>'Tableau de résultat'!E30</f>
        <v>0</v>
      </c>
      <c r="D29" s="52" t="s">
        <v>58</v>
      </c>
      <c r="E29" s="56">
        <f>'Tableau de résultat'!C30</f>
        <v>0</v>
      </c>
      <c r="F29" s="67" t="s">
        <v>101</v>
      </c>
      <c r="G29" s="63">
        <f>C29-E29</f>
        <v>0</v>
      </c>
      <c r="H29" s="47"/>
    </row>
  </sheetData>
  <sheetProtection sheet="1"/>
  <mergeCells count="3">
    <mergeCell ref="B2:H2"/>
    <mergeCell ref="D3:E3"/>
    <mergeCell ref="B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1"/>
  <sheetViews>
    <sheetView showGridLines="0" showZero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4" customWidth="1"/>
    <col min="2" max="2" width="4.421875" style="4" bestFit="1" customWidth="1"/>
    <col min="3" max="3" width="65.57421875" style="4" customWidth="1"/>
    <col min="4" max="5" width="12.7109375" style="4" customWidth="1"/>
    <col min="6" max="16384" width="11.421875" style="4" customWidth="1"/>
  </cols>
  <sheetData>
    <row r="1" ht="16.5" thickBot="1"/>
    <row r="2" spans="2:5" ht="16.5" thickBot="1">
      <c r="B2" s="133" t="s">
        <v>104</v>
      </c>
      <c r="C2" s="134"/>
      <c r="D2" s="134"/>
      <c r="E2" s="135"/>
    </row>
    <row r="3" spans="3:5" ht="16.5" thickBot="1">
      <c r="C3" s="72"/>
      <c r="D3" s="72"/>
      <c r="E3" s="72"/>
    </row>
    <row r="4" spans="2:5" ht="16.5" thickBot="1">
      <c r="B4" s="138" t="s">
        <v>103</v>
      </c>
      <c r="C4" s="139"/>
      <c r="D4" s="75" t="s">
        <v>59</v>
      </c>
      <c r="E4" s="76" t="s">
        <v>60</v>
      </c>
    </row>
    <row r="5" spans="2:5" ht="15.75">
      <c r="B5" s="51"/>
      <c r="C5" s="81" t="s">
        <v>43</v>
      </c>
      <c r="D5" s="77"/>
      <c r="E5" s="87">
        <f>SIG!G14</f>
        <v>0</v>
      </c>
    </row>
    <row r="6" spans="2:5" ht="15.75">
      <c r="B6" s="82">
        <v>75</v>
      </c>
      <c r="C6" s="83" t="s">
        <v>105</v>
      </c>
      <c r="D6" s="78"/>
      <c r="E6" s="80">
        <f>'Tableau de résultat'!E12</f>
        <v>0</v>
      </c>
    </row>
    <row r="7" spans="2:5" ht="15.75">
      <c r="B7" s="82">
        <v>761</v>
      </c>
      <c r="C7" s="83" t="s">
        <v>106</v>
      </c>
      <c r="D7" s="78"/>
      <c r="E7" s="80">
        <f>'Tableau de résultat'!E20</f>
        <v>0</v>
      </c>
    </row>
    <row r="8" spans="2:5" ht="15.75">
      <c r="B8" s="82">
        <v>764</v>
      </c>
      <c r="C8" s="83" t="s">
        <v>107</v>
      </c>
      <c r="D8" s="78"/>
      <c r="E8" s="80">
        <f>'Tableau de résultat'!E21</f>
        <v>0</v>
      </c>
    </row>
    <row r="9" spans="2:5" ht="15.75">
      <c r="B9" s="82">
        <v>765</v>
      </c>
      <c r="C9" s="83" t="s">
        <v>167</v>
      </c>
      <c r="D9" s="78"/>
      <c r="E9" s="80">
        <f>Balance!E58</f>
        <v>0</v>
      </c>
    </row>
    <row r="10" spans="2:5" ht="15.75">
      <c r="B10" s="82">
        <v>766</v>
      </c>
      <c r="C10" s="83" t="s">
        <v>108</v>
      </c>
      <c r="D10" s="78"/>
      <c r="E10" s="80">
        <f>'Tableau de résultat'!E24</f>
        <v>0</v>
      </c>
    </row>
    <row r="11" spans="2:5" ht="15.75">
      <c r="B11" s="82">
        <v>767</v>
      </c>
      <c r="C11" s="83" t="s">
        <v>81</v>
      </c>
      <c r="D11" s="78"/>
      <c r="E11" s="80">
        <f>'Tableau de résultat'!E25</f>
        <v>0</v>
      </c>
    </row>
    <row r="12" spans="2:5" ht="15.75">
      <c r="B12" s="82">
        <v>771</v>
      </c>
      <c r="C12" s="83" t="s">
        <v>109</v>
      </c>
      <c r="D12" s="78"/>
      <c r="E12" s="80">
        <f>'Tableau de résultat'!E29</f>
        <v>0</v>
      </c>
    </row>
    <row r="13" spans="2:5" ht="15.75">
      <c r="B13" s="82">
        <v>791</v>
      </c>
      <c r="C13" s="83" t="s">
        <v>70</v>
      </c>
      <c r="D13" s="78"/>
      <c r="E13" s="80">
        <f>'Tableau de résultat'!E11</f>
        <v>0</v>
      </c>
    </row>
    <row r="14" spans="2:5" ht="15.75">
      <c r="B14" s="82">
        <v>796</v>
      </c>
      <c r="C14" s="83" t="s">
        <v>65</v>
      </c>
      <c r="D14" s="78"/>
      <c r="E14" s="80">
        <f>'Tableau de résultat'!E26</f>
        <v>0</v>
      </c>
    </row>
    <row r="15" spans="2:5" ht="15.75">
      <c r="B15" s="82">
        <v>797</v>
      </c>
      <c r="C15" s="83" t="s">
        <v>66</v>
      </c>
      <c r="D15" s="78"/>
      <c r="E15" s="85">
        <f>'Tableau de résultat'!E33</f>
        <v>0</v>
      </c>
    </row>
    <row r="16" spans="2:5" ht="15.75">
      <c r="B16" s="42"/>
      <c r="C16" s="84" t="s">
        <v>78</v>
      </c>
      <c r="D16" s="78"/>
      <c r="E16" s="86">
        <f>SUM(E5:E15)</f>
        <v>0</v>
      </c>
    </row>
    <row r="17" spans="2:5" ht="15.75">
      <c r="B17" s="82">
        <v>65</v>
      </c>
      <c r="C17" s="83" t="s">
        <v>110</v>
      </c>
      <c r="D17" s="78">
        <f>'Tableau de résultat'!C17</f>
        <v>0</v>
      </c>
      <c r="E17" s="80"/>
    </row>
    <row r="18" spans="2:5" ht="15.75">
      <c r="B18" s="82">
        <v>661</v>
      </c>
      <c r="C18" s="83" t="s">
        <v>111</v>
      </c>
      <c r="D18" s="78">
        <f>'Tableau de résultat'!C21</f>
        <v>0</v>
      </c>
      <c r="E18" s="80"/>
    </row>
    <row r="19" spans="2:5" ht="15.75">
      <c r="B19" s="82">
        <v>665</v>
      </c>
      <c r="C19" s="83" t="s">
        <v>14</v>
      </c>
      <c r="D19" s="78">
        <f>'Tableau de résultat'!C23</f>
        <v>0</v>
      </c>
      <c r="E19" s="80"/>
    </row>
    <row r="20" spans="2:5" ht="15.75">
      <c r="B20" s="82">
        <v>666</v>
      </c>
      <c r="C20" s="83" t="s">
        <v>112</v>
      </c>
      <c r="D20" s="78">
        <f>'Tableau de résultat'!C22</f>
        <v>0</v>
      </c>
      <c r="E20" s="80"/>
    </row>
    <row r="21" spans="2:5" ht="15.75">
      <c r="B21" s="82">
        <v>667</v>
      </c>
      <c r="C21" s="83" t="s">
        <v>80</v>
      </c>
      <c r="D21" s="78">
        <f>'Tableau de résultat'!C24</f>
        <v>0</v>
      </c>
      <c r="E21" s="80"/>
    </row>
    <row r="22" spans="2:5" ht="15.75">
      <c r="B22" s="82">
        <v>671</v>
      </c>
      <c r="C22" s="79" t="s">
        <v>82</v>
      </c>
      <c r="D22" s="78">
        <f>'Tableau de résultat'!C29</f>
        <v>0</v>
      </c>
      <c r="E22" s="80"/>
    </row>
    <row r="23" spans="2:5" ht="15.75">
      <c r="B23" s="82">
        <v>691</v>
      </c>
      <c r="C23" s="83" t="s">
        <v>77</v>
      </c>
      <c r="D23" s="78">
        <f>'Tableau de résultat'!C35</f>
        <v>0</v>
      </c>
      <c r="E23" s="80"/>
    </row>
    <row r="24" spans="2:5" ht="15.75">
      <c r="B24" s="82">
        <v>695</v>
      </c>
      <c r="C24" s="83" t="s">
        <v>56</v>
      </c>
      <c r="D24" s="74">
        <f>'Tableau de résultat'!C36</f>
        <v>0</v>
      </c>
      <c r="E24" s="80"/>
    </row>
    <row r="25" spans="2:5" ht="16.5" thickBot="1">
      <c r="B25" s="42"/>
      <c r="C25" s="84" t="s">
        <v>79</v>
      </c>
      <c r="D25" s="68">
        <f>SUM(D17:D24)</f>
        <v>0</v>
      </c>
      <c r="E25" s="80"/>
    </row>
    <row r="26" spans="2:5" ht="16.5" thickBot="1">
      <c r="B26" s="105"/>
      <c r="C26" s="106" t="s">
        <v>61</v>
      </c>
      <c r="D26" s="142">
        <f>E16-D25</f>
        <v>0</v>
      </c>
      <c r="E26" s="143"/>
    </row>
    <row r="27" spans="2:5" ht="16.5" thickBot="1">
      <c r="B27" s="69"/>
      <c r="C27" s="70"/>
      <c r="D27" s="69"/>
      <c r="E27" s="73"/>
    </row>
    <row r="28" spans="2:5" ht="16.5" thickBot="1">
      <c r="B28" s="140" t="s">
        <v>102</v>
      </c>
      <c r="C28" s="141"/>
      <c r="D28" s="91" t="s">
        <v>62</v>
      </c>
      <c r="E28" s="97" t="s">
        <v>60</v>
      </c>
    </row>
    <row r="29" spans="2:5" ht="15.75">
      <c r="B29" s="98"/>
      <c r="C29" s="93" t="s">
        <v>113</v>
      </c>
      <c r="D29" s="88"/>
      <c r="E29" s="99">
        <f>'Tableau de résultat'!C39</f>
      </c>
    </row>
    <row r="30" spans="2:5" ht="15.75">
      <c r="B30" s="100">
        <v>681</v>
      </c>
      <c r="C30" s="94" t="s">
        <v>115</v>
      </c>
      <c r="D30" s="89"/>
      <c r="E30" s="101">
        <f>'Tableau de résultat'!C14+'Tableau de résultat'!C15+'Tableau de résultat'!C16</f>
        <v>0</v>
      </c>
    </row>
    <row r="31" spans="2:5" ht="15.75">
      <c r="B31" s="100">
        <v>686</v>
      </c>
      <c r="C31" s="94" t="s">
        <v>116</v>
      </c>
      <c r="D31" s="89"/>
      <c r="E31" s="101">
        <f>'Tableau de résultat'!C20</f>
        <v>0</v>
      </c>
    </row>
    <row r="32" spans="2:5" ht="15.75">
      <c r="B32" s="100">
        <v>687</v>
      </c>
      <c r="C32" s="94" t="s">
        <v>117</v>
      </c>
      <c r="D32" s="89"/>
      <c r="E32" s="101">
        <f>'Tableau de résultat'!C32</f>
        <v>0</v>
      </c>
    </row>
    <row r="33" spans="2:5" ht="15.75">
      <c r="B33" s="100">
        <v>675</v>
      </c>
      <c r="C33" s="95" t="s">
        <v>114</v>
      </c>
      <c r="D33" s="89"/>
      <c r="E33" s="107">
        <f>'Tableau de résultat'!C30</f>
        <v>0</v>
      </c>
    </row>
    <row r="34" spans="2:5" s="6" customFormat="1" ht="15.75">
      <c r="B34" s="102"/>
      <c r="C34" s="96" t="s">
        <v>68</v>
      </c>
      <c r="D34" s="90"/>
      <c r="E34" s="108">
        <f>SUM(E29:E33)</f>
        <v>0</v>
      </c>
    </row>
    <row r="35" spans="2:5" ht="15.75">
      <c r="B35" s="100">
        <v>781</v>
      </c>
      <c r="C35" s="94" t="s">
        <v>118</v>
      </c>
      <c r="D35" s="89">
        <f>'Tableau de résultat'!E10</f>
        <v>0</v>
      </c>
      <c r="E35" s="101"/>
    </row>
    <row r="36" spans="2:5" ht="15.75">
      <c r="B36" s="100">
        <v>786</v>
      </c>
      <c r="C36" s="94" t="s">
        <v>119</v>
      </c>
      <c r="D36" s="89">
        <f>'Tableau de résultat'!E23</f>
        <v>0</v>
      </c>
      <c r="E36" s="101"/>
    </row>
    <row r="37" spans="2:5" ht="15.75">
      <c r="B37" s="100">
        <v>787</v>
      </c>
      <c r="C37" s="94" t="s">
        <v>83</v>
      </c>
      <c r="D37" s="89">
        <f>'Tableau de résultat'!E32</f>
        <v>0</v>
      </c>
      <c r="E37" s="101"/>
    </row>
    <row r="38" spans="2:5" ht="15.75">
      <c r="B38" s="100">
        <v>775</v>
      </c>
      <c r="C38" s="94" t="s">
        <v>95</v>
      </c>
      <c r="D38" s="89">
        <f>'Tableau de résultat'!E30</f>
        <v>0</v>
      </c>
      <c r="E38" s="101"/>
    </row>
    <row r="39" spans="2:5" ht="15.75">
      <c r="B39" s="100">
        <v>777</v>
      </c>
      <c r="C39" s="94" t="s">
        <v>120</v>
      </c>
      <c r="D39" s="109">
        <f>'Tableau de résultat'!E31</f>
        <v>0</v>
      </c>
      <c r="E39" s="101"/>
    </row>
    <row r="40" spans="2:5" s="6" customFormat="1" ht="16.5" thickBot="1">
      <c r="B40" s="103"/>
      <c r="C40" s="104" t="s">
        <v>69</v>
      </c>
      <c r="D40" s="110">
        <f>SUM(D35:D39)</f>
        <v>0</v>
      </c>
      <c r="E40" s="92"/>
    </row>
    <row r="41" spans="2:7" s="6" customFormat="1" ht="16.5" thickBot="1">
      <c r="B41" s="64"/>
      <c r="C41" s="106" t="s">
        <v>63</v>
      </c>
      <c r="D41" s="142">
        <f>E34-D40</f>
        <v>0</v>
      </c>
      <c r="E41" s="143"/>
      <c r="G41" s="71"/>
    </row>
  </sheetData>
  <sheetProtection sheet="1"/>
  <mergeCells count="5">
    <mergeCell ref="B4:C4"/>
    <mergeCell ref="B28:C28"/>
    <mergeCell ref="D26:E26"/>
    <mergeCell ref="D41:E41"/>
    <mergeCell ref="B2:E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du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ADSTD1.1 PeuplierCorrrigé</dc:subject>
  <dc:creator>Daniel Antraigue</dc:creator>
  <cp:keywords/>
  <dc:description/>
  <cp:lastModifiedBy>Carlos JANUARIO</cp:lastModifiedBy>
  <cp:lastPrinted>2012-06-02T19:49:41Z</cp:lastPrinted>
  <dcterms:created xsi:type="dcterms:W3CDTF">2001-09-24T14:05:00Z</dcterms:created>
  <dcterms:modified xsi:type="dcterms:W3CDTF">2012-06-13T20:07:34Z</dcterms:modified>
  <cp:category>IEL</cp:category>
  <cp:version/>
  <cp:contentType/>
  <cp:contentStatus/>
</cp:coreProperties>
</file>