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workbookProtection lockStructure="1"/>
  <bookViews>
    <workbookView xWindow="285" yWindow="135" windowWidth="13245" windowHeight="7785" tabRatio="663"/>
  </bookViews>
  <sheets>
    <sheet name="Balance" sheetId="1" r:id="rId1"/>
    <sheet name="Tableau de résultat" sheetId="5" r:id="rId2"/>
    <sheet name="SIG" sheetId="7" r:id="rId3"/>
    <sheet name="CAF" sheetId="6" r:id="rId4"/>
    <sheet name="Bilan Financier" sheetId="2" r:id="rId5"/>
    <sheet name="Bilan Fonctionnel" sheetId="3" r:id="rId6"/>
    <sheet name="Analyse Bilan Fonctionnel" sheetId="4" r:id="rId7"/>
    <sheet name="Commentaires" sheetId="8" r:id="rId8"/>
  </sheets>
  <calcPr calcId="125725"/>
</workbook>
</file>

<file path=xl/calcChain.xml><?xml version="1.0" encoding="utf-8"?>
<calcChain xmlns="http://schemas.openxmlformats.org/spreadsheetml/2006/main">
  <c r="G63" i="1"/>
  <c r="E7" i="5"/>
  <c r="E6"/>
  <c r="E5"/>
  <c r="E106" i="1"/>
  <c r="D106"/>
  <c r="G105"/>
  <c r="E10" i="5" s="1"/>
  <c r="G104" i="1"/>
  <c r="E30" i="5" s="1"/>
  <c r="G103" i="1"/>
  <c r="E24" i="5" s="1"/>
  <c r="G102" i="1"/>
  <c r="E22" i="5" s="1"/>
  <c r="G101" i="1"/>
  <c r="E11" i="5" s="1"/>
  <c r="G100" i="1"/>
  <c r="E9" i="5" s="1"/>
  <c r="C13" i="7" s="1"/>
  <c r="F99" i="1"/>
  <c r="F98"/>
  <c r="F97"/>
  <c r="G96"/>
  <c r="G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G74"/>
  <c r="F73"/>
  <c r="F72"/>
  <c r="F71"/>
  <c r="F70"/>
  <c r="G69"/>
  <c r="F68"/>
  <c r="F67"/>
  <c r="G66"/>
  <c r="F65"/>
  <c r="G64"/>
  <c r="F62"/>
  <c r="F61"/>
  <c r="G60"/>
  <c r="G59"/>
  <c r="F58"/>
  <c r="F57"/>
  <c r="C33" i="2" s="1"/>
  <c r="E33" s="1"/>
  <c r="F56" i="1"/>
  <c r="G55"/>
  <c r="G54"/>
  <c r="G53"/>
  <c r="G52"/>
  <c r="G51"/>
  <c r="G50"/>
  <c r="G49"/>
  <c r="G48"/>
  <c r="F47"/>
  <c r="F46"/>
  <c r="F45"/>
  <c r="F44"/>
  <c r="F43"/>
  <c r="F42"/>
  <c r="G41"/>
  <c r="G40"/>
  <c r="G39"/>
  <c r="G38"/>
  <c r="G37"/>
  <c r="F36"/>
  <c r="F35"/>
  <c r="F34"/>
  <c r="F33"/>
  <c r="F32"/>
  <c r="F31"/>
  <c r="F30"/>
  <c r="G29"/>
  <c r="G28"/>
  <c r="G27"/>
  <c r="G26"/>
  <c r="G25"/>
  <c r="G24"/>
  <c r="G23"/>
  <c r="F23"/>
  <c r="G22"/>
  <c r="F22"/>
  <c r="F21"/>
  <c r="F20"/>
  <c r="F19"/>
  <c r="F18"/>
  <c r="F17"/>
  <c r="F16"/>
  <c r="F15"/>
  <c r="F14"/>
  <c r="F13"/>
  <c r="F12"/>
  <c r="F106" s="1"/>
  <c r="G11"/>
  <c r="G10"/>
  <c r="G9"/>
  <c r="G8"/>
  <c r="G7"/>
  <c r="G6"/>
  <c r="G5"/>
  <c r="G13" i="2"/>
  <c r="G36"/>
  <c r="E7" i="3" s="1"/>
  <c r="D15" i="4" s="1"/>
  <c r="D24" i="6"/>
  <c r="D25"/>
  <c r="D11"/>
  <c r="E6" i="7"/>
  <c r="E8" s="1"/>
  <c r="C11" i="2"/>
  <c r="G5"/>
  <c r="G8"/>
  <c r="D9"/>
  <c r="D11"/>
  <c r="D15"/>
  <c r="D22"/>
  <c r="D23"/>
  <c r="G27"/>
  <c r="G29"/>
  <c r="G31"/>
  <c r="D26"/>
  <c r="D28"/>
  <c r="C6"/>
  <c r="C8"/>
  <c r="E8" s="1"/>
  <c r="C9"/>
  <c r="E9" s="1"/>
  <c r="C10"/>
  <c r="C12"/>
  <c r="E12" s="1"/>
  <c r="C14"/>
  <c r="E14" s="1"/>
  <c r="C15"/>
  <c r="E15" s="1"/>
  <c r="C21"/>
  <c r="E21" s="1"/>
  <c r="C22"/>
  <c r="C23"/>
  <c r="C24"/>
  <c r="E24" s="1"/>
  <c r="C27"/>
  <c r="E27" s="1"/>
  <c r="C29"/>
  <c r="E29" s="1"/>
  <c r="C31"/>
  <c r="C28"/>
  <c r="C30"/>
  <c r="C8" i="5"/>
  <c r="C6"/>
  <c r="C5"/>
  <c r="C11"/>
  <c r="E12" i="7" s="1"/>
  <c r="C12" i="5"/>
  <c r="C13"/>
  <c r="C17"/>
  <c r="C22"/>
  <c r="D12" i="6" s="1"/>
  <c r="C24" i="5"/>
  <c r="D13" i="6" s="1"/>
  <c r="C30" i="5"/>
  <c r="C14"/>
  <c r="C16"/>
  <c r="C15"/>
  <c r="C20"/>
  <c r="C31"/>
  <c r="E20" i="6" s="1"/>
  <c r="C33" i="5"/>
  <c r="C34"/>
  <c r="G20" i="2" l="1"/>
  <c r="E6" i="3"/>
  <c r="D11" i="4" s="1"/>
  <c r="G106" i="1"/>
  <c r="E7" i="6" s="1"/>
  <c r="E13" i="7"/>
  <c r="E14" s="1"/>
  <c r="E23" i="2"/>
  <c r="C20"/>
  <c r="C16"/>
  <c r="E16" s="1"/>
  <c r="G23"/>
  <c r="D10"/>
  <c r="E10" s="1"/>
  <c r="C21" i="5"/>
  <c r="D10" i="6" s="1"/>
  <c r="C10" i="5"/>
  <c r="C9"/>
  <c r="C7"/>
  <c r="C26" i="2"/>
  <c r="E26" s="1"/>
  <c r="C5" i="7"/>
  <c r="C8" s="1"/>
  <c r="G8" s="1"/>
  <c r="C9" s="1"/>
  <c r="G16" i="2"/>
  <c r="G17" s="1"/>
  <c r="G24"/>
  <c r="D6"/>
  <c r="E22"/>
  <c r="E19" i="6"/>
  <c r="C26" i="5"/>
  <c r="E23" i="7" s="1"/>
  <c r="C32" i="5"/>
  <c r="E25" i="7" s="1"/>
  <c r="E21" i="6"/>
  <c r="E31" i="7"/>
  <c r="E28" i="2"/>
  <c r="C6" i="3"/>
  <c r="D10" i="4" s="1"/>
  <c r="C17" i="2"/>
  <c r="E6"/>
  <c r="D23" i="6"/>
  <c r="C16" i="7"/>
  <c r="E5" i="6"/>
  <c r="C18" i="7"/>
  <c r="E18" i="5"/>
  <c r="C4" i="7"/>
  <c r="E10"/>
  <c r="E11" s="1"/>
  <c r="E18"/>
  <c r="D9" i="6"/>
  <c r="D14" s="1"/>
  <c r="E4" i="7"/>
  <c r="C18" i="5"/>
  <c r="C35" s="1"/>
  <c r="E30" i="2"/>
  <c r="C7" i="3"/>
  <c r="D14" i="4" s="1"/>
  <c r="D16" s="1"/>
  <c r="C5" i="3"/>
  <c r="D7" i="4" s="1"/>
  <c r="E31" i="2"/>
  <c r="E20"/>
  <c r="C32"/>
  <c r="E32" i="5"/>
  <c r="D26" i="6"/>
  <c r="C31" i="7"/>
  <c r="E6" i="6"/>
  <c r="E26" i="5"/>
  <c r="E17" i="7"/>
  <c r="E18" i="6" s="1"/>
  <c r="E22" s="1"/>
  <c r="D32" i="2"/>
  <c r="D17"/>
  <c r="G32"/>
  <c r="E11"/>
  <c r="E5" i="3" l="1"/>
  <c r="D34" i="2"/>
  <c r="D8" i="4"/>
  <c r="D12"/>
  <c r="G31" i="7"/>
  <c r="E32" i="2"/>
  <c r="D9" i="4"/>
  <c r="G4" i="7"/>
  <c r="C40" i="5"/>
  <c r="C23" i="7"/>
  <c r="C42" i="5"/>
  <c r="C25" i="7"/>
  <c r="G25" s="1"/>
  <c r="E35" i="5"/>
  <c r="E36" s="1"/>
  <c r="D17" i="6" s="1"/>
  <c r="C39" i="5"/>
  <c r="C4" i="3"/>
  <c r="E17" i="2"/>
  <c r="E34" s="1"/>
  <c r="C34"/>
  <c r="E8" i="6"/>
  <c r="D27"/>
  <c r="D13" i="4" l="1"/>
  <c r="D17" s="1"/>
  <c r="C41" i="5"/>
  <c r="C43" s="1"/>
  <c r="D28" i="6"/>
  <c r="G11" i="2"/>
  <c r="G15" s="1"/>
  <c r="E4" i="3" s="1"/>
  <c r="G34" i="2"/>
  <c r="C27" i="7"/>
  <c r="E27"/>
  <c r="H4"/>
  <c r="C10"/>
  <c r="C11" s="1"/>
  <c r="G11" s="1"/>
  <c r="D5" i="4"/>
  <c r="C8" i="3"/>
  <c r="C36" i="5"/>
  <c r="C37" s="1"/>
  <c r="E37"/>
  <c r="C12" i="7" l="1"/>
  <c r="C14" s="1"/>
  <c r="G14" s="1"/>
  <c r="H11"/>
  <c r="D4" i="4"/>
  <c r="D6" s="1"/>
  <c r="E8" i="3"/>
  <c r="H25" i="7"/>
  <c r="D4" i="6" l="1"/>
  <c r="D15" s="1"/>
  <c r="C15" i="7"/>
  <c r="C19" s="1"/>
  <c r="E15"/>
  <c r="E19" s="1"/>
  <c r="H14"/>
  <c r="G19" l="1"/>
  <c r="C20" l="1"/>
  <c r="C24" s="1"/>
  <c r="E20"/>
  <c r="E24" s="1"/>
  <c r="H19"/>
  <c r="G24" l="1"/>
  <c r="C26" s="1"/>
  <c r="C30" s="1"/>
  <c r="H24" l="1"/>
  <c r="E26"/>
  <c r="E30" s="1"/>
  <c r="G30" s="1"/>
  <c r="H30" s="1"/>
</calcChain>
</file>

<file path=xl/sharedStrings.xml><?xml version="1.0" encoding="utf-8"?>
<sst xmlns="http://schemas.openxmlformats.org/spreadsheetml/2006/main" count="383" uniqueCount="316">
  <si>
    <t>N</t>
  </si>
  <si>
    <t>-</t>
  </si>
  <si>
    <t>=</t>
  </si>
  <si>
    <t>EMPLOIS STABLES</t>
  </si>
  <si>
    <t>RESSOURCES STABLES</t>
  </si>
  <si>
    <t>TRESORERIE ACTIVE</t>
  </si>
  <si>
    <t>TRESORERIE PASSIVE</t>
  </si>
  <si>
    <t>ACTIF</t>
  </si>
  <si>
    <t>Brut N</t>
  </si>
  <si>
    <t>Net N</t>
  </si>
  <si>
    <t>PASSIF</t>
  </si>
  <si>
    <t>Actif immobilisé</t>
  </si>
  <si>
    <t>Capitaux propres</t>
  </si>
  <si>
    <t>Concessions, brevets, logiciels</t>
  </si>
  <si>
    <t>Capital social</t>
  </si>
  <si>
    <t>Prime d'émission</t>
  </si>
  <si>
    <t>Constructions</t>
  </si>
  <si>
    <t>Réserve légale</t>
  </si>
  <si>
    <t>Inst. tech., mat. et out. industriels</t>
  </si>
  <si>
    <t>Réserves statutaires</t>
  </si>
  <si>
    <t>Report à nouveau</t>
  </si>
  <si>
    <t>Résultat de l'exercice</t>
  </si>
  <si>
    <t>Prêts</t>
  </si>
  <si>
    <t>Total I</t>
  </si>
  <si>
    <t>Provisions pour risques et charges</t>
  </si>
  <si>
    <t>Actif circulant</t>
  </si>
  <si>
    <t>Total II</t>
  </si>
  <si>
    <t>Stocks de marchandises</t>
  </si>
  <si>
    <t>Dettes</t>
  </si>
  <si>
    <t>Autres créances d'exploitation</t>
  </si>
  <si>
    <t>Dettes fournisseurs et comptes rattachés</t>
  </si>
  <si>
    <t>Dettes fiscales et sociales</t>
  </si>
  <si>
    <t>Disponibilités</t>
  </si>
  <si>
    <t>Total III</t>
  </si>
  <si>
    <t>TOTAL GENERAL</t>
  </si>
  <si>
    <t>ACTIF EXPLOITATION</t>
  </si>
  <si>
    <t>PASSIF EXPLOITATION</t>
  </si>
  <si>
    <t>Amort./dép</t>
  </si>
  <si>
    <t>Eléments</t>
  </si>
  <si>
    <t>Terrains</t>
  </si>
  <si>
    <t>Immobilisations incorporelles</t>
  </si>
  <si>
    <t>Immobilisations corporelles</t>
  </si>
  <si>
    <t>Immobilisations financières</t>
  </si>
  <si>
    <t>Charges constatées d'avance</t>
  </si>
  <si>
    <t>Subventions d'investissement</t>
  </si>
  <si>
    <t>Provisions réglementées</t>
  </si>
  <si>
    <t>Produits constatés d'avance</t>
  </si>
  <si>
    <t>Titres immobilisés</t>
  </si>
  <si>
    <t>Charges</t>
  </si>
  <si>
    <t>Montants</t>
  </si>
  <si>
    <t>Produits</t>
  </si>
  <si>
    <t>CHARGES D'EXPLOITATION</t>
  </si>
  <si>
    <t>PRODUITS D'EXPLOITATION</t>
  </si>
  <si>
    <t>Achats de marchandises</t>
  </si>
  <si>
    <t>Ventes marchandises</t>
  </si>
  <si>
    <t>Production vendue</t>
  </si>
  <si>
    <t>Production  stockée</t>
  </si>
  <si>
    <t>Production  immobilisée</t>
  </si>
  <si>
    <t>Subventions d'exploitation</t>
  </si>
  <si>
    <t>Autres charges externes</t>
  </si>
  <si>
    <t>Autres produits</t>
  </si>
  <si>
    <t>Salaires et rémunérations</t>
  </si>
  <si>
    <t>Charges sociales</t>
  </si>
  <si>
    <t>Dotations aux Dépréciations</t>
  </si>
  <si>
    <t>Dotations aux Provisions</t>
  </si>
  <si>
    <t>Autres charges</t>
  </si>
  <si>
    <t>CHARGES FINANCIERES</t>
  </si>
  <si>
    <t>PRODUITS FINANCIERS</t>
  </si>
  <si>
    <t>Produits de participation</t>
  </si>
  <si>
    <t>Intérêts et charges</t>
  </si>
  <si>
    <t xml:space="preserve">Produits d'Autres VM et créances </t>
  </si>
  <si>
    <t>Escomptes accordés</t>
  </si>
  <si>
    <t>CHARGES EXCEPTIONNELLES</t>
  </si>
  <si>
    <t>PRODUITS EXCEPTIONNELS</t>
  </si>
  <si>
    <t xml:space="preserve">Participation des salariés </t>
  </si>
  <si>
    <t>TOTAL DES CHARGES</t>
  </si>
  <si>
    <t>TOTAL DES PRODUITS</t>
  </si>
  <si>
    <t>SC : Bénéfice</t>
  </si>
  <si>
    <t>SD : Perte</t>
  </si>
  <si>
    <t>Résultat d'exploitation</t>
  </si>
  <si>
    <t>Résultat financier</t>
  </si>
  <si>
    <t>Résultat courant</t>
  </si>
  <si>
    <t>Résultat exceptionnel</t>
  </si>
  <si>
    <t xml:space="preserve">Intitulés comptes </t>
  </si>
  <si>
    <t>Capital</t>
  </si>
  <si>
    <t>Amortissements dérogatoires</t>
  </si>
  <si>
    <t>Provisions pour risques</t>
  </si>
  <si>
    <t>Emprunts</t>
  </si>
  <si>
    <t>Concessions et droits similaires</t>
  </si>
  <si>
    <t>Autres immobilisations corporelles</t>
  </si>
  <si>
    <t>Titres de Participation</t>
  </si>
  <si>
    <t>Titres Immobilisés</t>
  </si>
  <si>
    <t>Matières Premières</t>
  </si>
  <si>
    <t>En cours de production</t>
  </si>
  <si>
    <t>Produits Finis</t>
  </si>
  <si>
    <t>Marchandises</t>
  </si>
  <si>
    <t>Dépréciations Produits Finis</t>
  </si>
  <si>
    <t>Dépréciations Marchandises</t>
  </si>
  <si>
    <t>Fournisseurs ABS - Effets à payer</t>
  </si>
  <si>
    <t>Fournisseurs d'immobilisations</t>
  </si>
  <si>
    <t>Clients</t>
  </si>
  <si>
    <t>Clients douteux</t>
  </si>
  <si>
    <t>Personnel-rémunérations dues</t>
  </si>
  <si>
    <t>Sécurité Sociale</t>
  </si>
  <si>
    <t>Organismes sociaux</t>
  </si>
  <si>
    <t>TVA à décaisser</t>
  </si>
  <si>
    <t>Etat, charges à payer</t>
  </si>
  <si>
    <t>Créances sur cessions d'immobilisations</t>
  </si>
  <si>
    <t>Dépréciation des comptes clients</t>
  </si>
  <si>
    <t>Concours Bancaires Courants</t>
  </si>
  <si>
    <t>Caisse</t>
  </si>
  <si>
    <t>Achats de Matières Premières</t>
  </si>
  <si>
    <t>Achats d'autres approvisionnements</t>
  </si>
  <si>
    <t>Achats non stockés de fournitures</t>
  </si>
  <si>
    <t>Redevances de crédit bail</t>
  </si>
  <si>
    <t>Primes d'assurance</t>
  </si>
  <si>
    <t>Personnel extérieur à l'entreprise</t>
  </si>
  <si>
    <t>Publicité, relations publiques</t>
  </si>
  <si>
    <t>Services bancaires</t>
  </si>
  <si>
    <t>Impôts, taxes versements assimilés</t>
  </si>
  <si>
    <t>Rémunération du personnel</t>
  </si>
  <si>
    <t>Charges de Sécurité Sociale</t>
  </si>
  <si>
    <t>Charges d'intérêts</t>
  </si>
  <si>
    <t>Pertes de change</t>
  </si>
  <si>
    <t>Impôts sur les bénéfices</t>
  </si>
  <si>
    <t>Ventes Produits Finis</t>
  </si>
  <si>
    <t>Production Immobilisée</t>
  </si>
  <si>
    <t>Autres produits de gestion courante</t>
  </si>
  <si>
    <t>Escomptes obtenus</t>
  </si>
  <si>
    <t>Gains de change</t>
  </si>
  <si>
    <t>Totaux</t>
  </si>
  <si>
    <t>Provisions pour charges</t>
  </si>
  <si>
    <t>Intérêts courus sur emprunts</t>
  </si>
  <si>
    <t>Intérêts courus sur prêts</t>
  </si>
  <si>
    <t>Matériel de bureau et d'informatique</t>
  </si>
  <si>
    <t>Avances Acomptes versés sur commandes d'immobilisations corporelles</t>
  </si>
  <si>
    <t>Amortissement du Matériel de bureau et d'informatique</t>
  </si>
  <si>
    <t>Dépréciations des concessions</t>
  </si>
  <si>
    <t>Dépréciations des constructions</t>
  </si>
  <si>
    <t>Matières consommables</t>
  </si>
  <si>
    <t>Fournitures consommables</t>
  </si>
  <si>
    <t>Emballages</t>
  </si>
  <si>
    <t>Personnel-charges à payer</t>
  </si>
  <si>
    <t>TVA à régulariser</t>
  </si>
  <si>
    <t>Différences de conversion Actif</t>
  </si>
  <si>
    <t>Actions</t>
  </si>
  <si>
    <t>Obligations</t>
  </si>
  <si>
    <t>Banque</t>
  </si>
  <si>
    <t>Dépréciations VMP : actions</t>
  </si>
  <si>
    <t>PRODUITS</t>
  </si>
  <si>
    <t>CHARGES</t>
  </si>
  <si>
    <t xml:space="preserve">Soldes intermédiaires </t>
  </si>
  <si>
    <t>%</t>
  </si>
  <si>
    <t>Ventes de marchandises</t>
  </si>
  <si>
    <t>Coût d'achat des marchandises vendues</t>
  </si>
  <si>
    <t>Marge commerciale</t>
  </si>
  <si>
    <t>Production Vendue</t>
  </si>
  <si>
    <t>Production Stockée</t>
  </si>
  <si>
    <t>ou Déstockage de production</t>
  </si>
  <si>
    <t>TOTAL</t>
  </si>
  <si>
    <t>Production de l'exercice</t>
  </si>
  <si>
    <t>Valeur ajoutée</t>
  </si>
  <si>
    <t>Impôts, taxes et versements assimilés</t>
  </si>
  <si>
    <t>Charges de personnel</t>
  </si>
  <si>
    <t>Excédent brut d'exploitation</t>
  </si>
  <si>
    <t>ou Insuffisance brute d'exploitation</t>
  </si>
  <si>
    <t>Dotations aux amortissements, aux dépréciations</t>
  </si>
  <si>
    <t>et aux provisions</t>
  </si>
  <si>
    <t>ou Résultat d'exploitation</t>
  </si>
  <si>
    <t>Quotes-parts de résultat sur</t>
  </si>
  <si>
    <t>opérations faites en commun</t>
  </si>
  <si>
    <t>Produits financiers</t>
  </si>
  <si>
    <t>Charges financières</t>
  </si>
  <si>
    <t>Produits exceptionnels</t>
  </si>
  <si>
    <t>Charges exceptionnelles</t>
  </si>
  <si>
    <t>Résultat courant avant impôts</t>
  </si>
  <si>
    <t>Participation des salariés</t>
  </si>
  <si>
    <t>Valeur comptable des éléments cédés</t>
  </si>
  <si>
    <t>en -</t>
  </si>
  <si>
    <t>en +</t>
  </si>
  <si>
    <t>EXCEDENT (ou INSUFFISANCE) BRUT(E) D'EXPLOITATION</t>
  </si>
  <si>
    <t>AUTRES PRODUITS D'EXPLOITATION</t>
  </si>
  <si>
    <t>ESCOMPTES OBTENUS</t>
  </si>
  <si>
    <t>GAINS DE CHANGE</t>
  </si>
  <si>
    <t>TOTAL PRODUITS ENCAISSES</t>
  </si>
  <si>
    <t>AUTRES CHARGES D'EXPLOITATION</t>
  </si>
  <si>
    <t>CHARGES D'INTERETS</t>
  </si>
  <si>
    <t>ESCOMPTES ACCORDES</t>
  </si>
  <si>
    <t>PERTES DE CHANGE</t>
  </si>
  <si>
    <t>CHARGES NETTES SUR CESSIONS DE VMP</t>
  </si>
  <si>
    <t>TOTAL CHARGES DECAISSEES</t>
  </si>
  <si>
    <t xml:space="preserve">CAPACITE D'AUTOFINANCEMENT de l'exercice </t>
  </si>
  <si>
    <t xml:space="preserve">en - </t>
  </si>
  <si>
    <t>RESULTAT DE L'EXERCICE</t>
  </si>
  <si>
    <t>DOTATIONS AUX AMORT. DEPRECIAT. PROVISIONS D'EXPLOITATION</t>
  </si>
  <si>
    <t>DOTATIONS AUX AMORT. DEPRECIAT. PROVISIONS FINANCIERES</t>
  </si>
  <si>
    <t>DOTATIONS AUX AMORT. DEPRECIAT. PROVISIONS EXCEPTIONNELLES</t>
  </si>
  <si>
    <t>VALEUR COMPTABLE DES ELEMENTS D'ACTIFS CEDES</t>
  </si>
  <si>
    <t>TOTAL CHARGES CALCULEES</t>
  </si>
  <si>
    <t>REPRISES SUR AMORT. DEPRECIAT. PROVISIONS D'EXPLOITATION</t>
  </si>
  <si>
    <t>REPRISES SUR DEPRECIAT. PROVISIONS FINANCIERES</t>
  </si>
  <si>
    <t>REPRISES SUR DEPRECIAT. PROVISIONS EXCEPTIONNELLES</t>
  </si>
  <si>
    <t>PRODUITS DE CESSIONS DES ELEMENTS D'ACTIFS CEDES</t>
  </si>
  <si>
    <t>TOTAL PRODUITS CALCULES</t>
  </si>
  <si>
    <t>CAPACITE D'AUTOFINANCEMENT de l'exercice</t>
  </si>
  <si>
    <t>ACTIF HORS EXPLOITATION</t>
  </si>
  <si>
    <t>PASSIF HORS EXPLOITATION</t>
  </si>
  <si>
    <t>En-cours de production</t>
  </si>
  <si>
    <t>Matières premières et approvisionnements</t>
  </si>
  <si>
    <t>Avances acomptes sur immobilisations</t>
  </si>
  <si>
    <t>Produits des cessions d'éléments d'actif</t>
  </si>
  <si>
    <t>Pertes sur créances irrécouvrables</t>
  </si>
  <si>
    <t>Production Stockée de Produits Finis</t>
  </si>
  <si>
    <t>Reprises sur dépréciations d'exploitation</t>
  </si>
  <si>
    <t xml:space="preserve">Stocks et en-cours </t>
  </si>
  <si>
    <t>Créances clients et comptes rattachés</t>
  </si>
  <si>
    <t>Charges externes et achats non stockés</t>
  </si>
  <si>
    <t>Variations de stock de marchandises</t>
  </si>
  <si>
    <t>Achats de Matières Premières et d'Approvisionnements</t>
  </si>
  <si>
    <t>Variations de stocks de Matières Premières et d'Approvisionnements</t>
  </si>
  <si>
    <t>Impôts taxes et versements assimilés</t>
  </si>
  <si>
    <t>Dotations aux Amortissements</t>
  </si>
  <si>
    <t>Dotations aux dépréciations financières</t>
  </si>
  <si>
    <t>Charges nettes sur cessions de VMP</t>
  </si>
  <si>
    <t>Titres de participations</t>
  </si>
  <si>
    <t>Valeurs Mobilières de Placement</t>
  </si>
  <si>
    <t>Avances et Acomptes versés</t>
  </si>
  <si>
    <t>Avances et acomptes reçus</t>
  </si>
  <si>
    <t>Autres intérêts et produits assimilés</t>
  </si>
  <si>
    <t>Produits exceptionnels sur opérations de gestion</t>
  </si>
  <si>
    <t>Charges exceptionnelles sur opérations de gestion</t>
  </si>
  <si>
    <t>Charges exceptionnelles sur opérations en capital</t>
  </si>
  <si>
    <t>Produits exceptionnels sur opération en capital</t>
  </si>
  <si>
    <t>Dotations aux amortissements, dépréciations et provisions exceptionnelles</t>
  </si>
  <si>
    <t>Reprises sur amortissements, dépréciations et provisions exceptionnelles</t>
  </si>
  <si>
    <t>Clients-effets à recevoir</t>
  </si>
  <si>
    <t>Clients-factures à établir</t>
  </si>
  <si>
    <t>Clients-dettes sur emballages consignés</t>
  </si>
  <si>
    <t>Fournisseurs d'ABS</t>
  </si>
  <si>
    <t>Fournisseurs Créances sur emballages à rendre</t>
  </si>
  <si>
    <t>Différences négatives de change (pertes de change)</t>
  </si>
  <si>
    <t>Différences positives de change (gains de change)</t>
  </si>
  <si>
    <t>Reprises sur dépréciations, provisions et transferts de charges financières</t>
  </si>
  <si>
    <t>Produits nets sur cessions de VMP</t>
  </si>
  <si>
    <t>Excédent brut (ou insuffisance) brut d'exploitation</t>
  </si>
  <si>
    <t>Plus values ou moins values</t>
  </si>
  <si>
    <t>Exercice N</t>
  </si>
  <si>
    <t>Fonds de Roulement Net Global (FRNG)</t>
  </si>
  <si>
    <t>Besoin en Fonds de Roulement d'Exploitation (BFRE)</t>
  </si>
  <si>
    <t>Besoin en Fonds de Roulement Hors Exploitation (BFRHE)</t>
  </si>
  <si>
    <t>Besoin en Fonds de Roulement Total (BFRT)</t>
  </si>
  <si>
    <t>Ressources stables</t>
  </si>
  <si>
    <t>Emplois stables</t>
  </si>
  <si>
    <t>Actif circulant d'exploitation</t>
  </si>
  <si>
    <t>Passif circulant d'exploitation</t>
  </si>
  <si>
    <t>Actif circulant hors exploitation</t>
  </si>
  <si>
    <t>Passif circulant hors exploitation</t>
  </si>
  <si>
    <t>Trésorerie active</t>
  </si>
  <si>
    <t>Trésorerie passive</t>
  </si>
  <si>
    <t>Trésorerie Nette (TN)</t>
  </si>
  <si>
    <t>Amortissements des concessions, droits, brevets</t>
  </si>
  <si>
    <t>Amortissements des Constructions</t>
  </si>
  <si>
    <t>Amortissements des  Installations Techniques Matériel Outillage Industriel</t>
  </si>
  <si>
    <t>Dépréciations des Titres Immobilisés</t>
  </si>
  <si>
    <t>Variations de stocks de Matières Premières</t>
  </si>
  <si>
    <t>Variations de stocks d'Autres Approvisionnements</t>
  </si>
  <si>
    <t>Variations de stocks de marchandises</t>
  </si>
  <si>
    <t>Rémunérations d'intermédiaires</t>
  </si>
  <si>
    <t>R R R Obtenus sur Achats de marchandises</t>
  </si>
  <si>
    <t>R R R Accordés sur ventes de Produits Finis</t>
  </si>
  <si>
    <t>R R R Accordés sur ventes de marchandises</t>
  </si>
  <si>
    <t>Produits des Cessions d'Eléments d'Actif</t>
  </si>
  <si>
    <t>Valeur Comptable des Eléments d'Actif Cédés</t>
  </si>
  <si>
    <t>Dépréciations des I T M O I</t>
  </si>
  <si>
    <t>Dotations aux dépréciations exceptionnelles</t>
  </si>
  <si>
    <t>Dotations aux amortissements des immobilisations</t>
  </si>
  <si>
    <t>Dotations aux provisions pour risques et charges</t>
  </si>
  <si>
    <t>Dotations aux dépréciations des immobilisations</t>
  </si>
  <si>
    <t>Reprises sur dépréciations et transferts de charges d'exploitation</t>
  </si>
  <si>
    <t>Valeur Comptable des éléments d'actif cédés</t>
  </si>
  <si>
    <t>Fournisseurs Avances, Acomptes versés sur commandes d'ABS</t>
  </si>
  <si>
    <t>Autres créances diverses</t>
  </si>
  <si>
    <t>Dettes sur immobilisations et comptes rattachés</t>
  </si>
  <si>
    <t xml:space="preserve">Créances d'exploitation </t>
  </si>
  <si>
    <t>(2) d'exploitation</t>
  </si>
  <si>
    <t>Produits constatés d'avance (2)</t>
  </si>
  <si>
    <t>Charges constatées d'avance (2)</t>
  </si>
  <si>
    <t>Ecart de conversion actif (2)</t>
  </si>
  <si>
    <t>Ecart de conversion passif (2)</t>
  </si>
  <si>
    <t xml:space="preserve">Dettes d'exploitation </t>
  </si>
  <si>
    <t xml:space="preserve">N° comptes </t>
  </si>
  <si>
    <t>Mouvements Débits</t>
  </si>
  <si>
    <t>Mouvements Crédits</t>
  </si>
  <si>
    <t>Soldes Débiteurs</t>
  </si>
  <si>
    <t>Soldes Créditeurs</t>
  </si>
  <si>
    <t xml:space="preserve">Consommation de l'exercice en provenance de tiers </t>
  </si>
  <si>
    <t>Reprises sur dépréciations, sur provisions,</t>
  </si>
  <si>
    <t>transferts de charges</t>
  </si>
  <si>
    <t>Méthode soustractive</t>
  </si>
  <si>
    <t>Méthode additive</t>
  </si>
  <si>
    <t xml:space="preserve">Emprunts et dettes auprès des </t>
  </si>
  <si>
    <t>établissements de crédit (1)</t>
  </si>
  <si>
    <t xml:space="preserve">(1) Dont concours bancaires courants et </t>
  </si>
  <si>
    <t>soldes créditeurs de banques</t>
  </si>
  <si>
    <t>ANALYSE DU BILAN FONCTIONNEL condensé</t>
  </si>
  <si>
    <t>Vérification : FRNG = BFRE + BFRHE + TN</t>
  </si>
  <si>
    <t>Analyse des Documents de Synthèse pour l'exercice N</t>
  </si>
  <si>
    <t>Installations Techniques Matériel Outillage Industriel</t>
  </si>
  <si>
    <t>Autres dettes diverses</t>
  </si>
  <si>
    <t>BILAN (système de BASE) au 31/12/N</t>
  </si>
  <si>
    <t>BILAN FONCTIONNEL condensé avant affectation du résultat au 31/12/N</t>
  </si>
  <si>
    <t>CAPACITE D'AUTOFINANCEMENT - Exercice N</t>
  </si>
  <si>
    <t>TABLEAU DES SOLDES INTERMEDIAIRES DE GESTION - Exercice N</t>
  </si>
  <si>
    <t>TABLEAU DE RESULTAT pour l'exercice N</t>
  </si>
  <si>
    <t>BALANCE APRES INVENTAIRE au 31/12/N</t>
  </si>
  <si>
    <r>
      <t xml:space="preserve">Zones de saisie </t>
    </r>
    <r>
      <rPr>
        <b/>
        <sz val="12"/>
        <rFont val="Wingdings"/>
        <charset val="2"/>
      </rPr>
      <t>ð</t>
    </r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</si>
</sst>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2"/>
      <color indexed="8"/>
      <name val="Times New Roman"/>
      <family val="1"/>
    </font>
    <font>
      <i/>
      <sz val="12"/>
      <name val="Times New Roman"/>
      <family val="1"/>
    </font>
    <font>
      <b/>
      <sz val="12"/>
      <name val="Wingdings"/>
      <charset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2" fillId="0" borderId="0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4" fontId="2" fillId="0" borderId="3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1" fontId="2" fillId="0" borderId="41" xfId="0" applyNumberFormat="1" applyFont="1" applyBorder="1" applyAlignment="1">
      <alignment vertical="center" wrapText="1"/>
    </xf>
    <xf numFmtId="4" fontId="2" fillId="0" borderId="42" xfId="0" applyNumberFormat="1" applyFont="1" applyBorder="1" applyAlignment="1">
      <alignment vertical="center"/>
    </xf>
    <xf numFmtId="1" fontId="2" fillId="0" borderId="41" xfId="0" applyNumberFormat="1" applyFont="1" applyBorder="1" applyAlignment="1">
      <alignment horizontal="right" vertical="center" wrapText="1"/>
    </xf>
    <xf numFmtId="4" fontId="3" fillId="6" borderId="45" xfId="0" applyNumberFormat="1" applyFont="1" applyFill="1" applyBorder="1" applyAlignment="1">
      <alignment horizontal="right" vertical="center"/>
    </xf>
    <xf numFmtId="4" fontId="3" fillId="6" borderId="46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vertical="center" wrapText="1"/>
    </xf>
    <xf numFmtId="4" fontId="3" fillId="2" borderId="23" xfId="0" applyNumberFormat="1" applyFont="1" applyFill="1" applyBorder="1" applyAlignment="1">
      <alignment vertical="center" wrapText="1"/>
    </xf>
    <xf numFmtId="0" fontId="3" fillId="0" borderId="0" xfId="0" applyFont="1"/>
    <xf numFmtId="0" fontId="3" fillId="2" borderId="23" xfId="0" applyFont="1" applyFill="1" applyBorder="1" applyAlignment="1">
      <alignment vertical="center" wrapText="1"/>
    </xf>
    <xf numFmtId="0" fontId="2" fillId="0" borderId="0" xfId="0" applyFont="1"/>
    <xf numFmtId="4" fontId="2" fillId="2" borderId="11" xfId="0" applyNumberFormat="1" applyFont="1" applyFill="1" applyBorder="1" applyAlignment="1">
      <alignment vertical="center" wrapText="1"/>
    </xf>
    <xf numFmtId="4" fontId="2" fillId="2" borderId="23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wrapText="1"/>
    </xf>
    <xf numFmtId="4" fontId="2" fillId="2" borderId="33" xfId="0" applyNumberFormat="1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2" borderId="0" xfId="0" applyFont="1" applyFill="1" applyBorder="1" applyAlignment="1">
      <alignment horizontal="right" vertical="center" wrapText="1"/>
    </xf>
    <xf numFmtId="0" fontId="3" fillId="0" borderId="0" xfId="0" applyFont="1" applyFill="1"/>
    <xf numFmtId="4" fontId="3" fillId="0" borderId="1" xfId="0" applyNumberFormat="1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4" fontId="2" fillId="2" borderId="42" xfId="0" applyNumberFormat="1" applyFont="1" applyFill="1" applyBorder="1" applyAlignment="1">
      <alignment vertical="center" wrapText="1"/>
    </xf>
    <xf numFmtId="4" fontId="2" fillId="0" borderId="42" xfId="0" applyNumberFormat="1" applyFont="1" applyBorder="1" applyAlignment="1">
      <alignment vertical="center" wrapText="1"/>
    </xf>
    <xf numFmtId="4" fontId="2" fillId="0" borderId="43" xfId="0" applyNumberFormat="1" applyFont="1" applyBorder="1" applyAlignment="1">
      <alignment vertical="center" wrapText="1"/>
    </xf>
    <xf numFmtId="0" fontId="3" fillId="2" borderId="7" xfId="0" applyFont="1" applyFill="1" applyBorder="1" applyAlignment="1">
      <alignment horizontal="right" vertical="center" wrapText="1"/>
    </xf>
    <xf numFmtId="4" fontId="3" fillId="2" borderId="47" xfId="0" applyNumberFormat="1" applyFont="1" applyFill="1" applyBorder="1" applyAlignment="1">
      <alignment vertical="center" wrapText="1"/>
    </xf>
    <xf numFmtId="4" fontId="3" fillId="0" borderId="47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" fontId="2" fillId="2" borderId="43" xfId="0" applyNumberFormat="1" applyFont="1" applyFill="1" applyBorder="1" applyAlignment="1">
      <alignment vertical="center" wrapText="1"/>
    </xf>
    <xf numFmtId="4" fontId="3" fillId="2" borderId="48" xfId="0" applyNumberFormat="1" applyFont="1" applyFill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4" fontId="2" fillId="2" borderId="47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4" fontId="3" fillId="0" borderId="48" xfId="0" applyNumberFormat="1" applyFont="1" applyFill="1" applyBorder="1" applyAlignment="1">
      <alignment vertical="center" wrapText="1"/>
    </xf>
    <xf numFmtId="0" fontId="3" fillId="6" borderId="34" xfId="0" applyFont="1" applyFill="1" applyBorder="1" applyAlignment="1">
      <alignment vertical="center" wrapText="1"/>
    </xf>
    <xf numFmtId="0" fontId="3" fillId="6" borderId="35" xfId="0" applyFont="1" applyFill="1" applyBorder="1" applyAlignment="1">
      <alignment horizontal="right" vertical="center" wrapText="1"/>
    </xf>
    <xf numFmtId="0" fontId="2" fillId="2" borderId="49" xfId="0" applyFont="1" applyFill="1" applyBorder="1" applyAlignment="1">
      <alignment vertical="center" wrapText="1"/>
    </xf>
    <xf numFmtId="4" fontId="2" fillId="0" borderId="50" xfId="0" applyNumberFormat="1" applyFont="1" applyFill="1" applyBorder="1" applyAlignment="1">
      <alignment vertical="center" wrapText="1"/>
    </xf>
    <xf numFmtId="0" fontId="2" fillId="2" borderId="41" xfId="0" applyFont="1" applyFill="1" applyBorder="1" applyAlignment="1">
      <alignment vertical="center" wrapText="1"/>
    </xf>
    <xf numFmtId="4" fontId="2" fillId="0" borderId="43" xfId="0" applyNumberFormat="1" applyFont="1" applyFill="1" applyBorder="1" applyAlignment="1">
      <alignment vertical="center" wrapText="1"/>
    </xf>
    <xf numFmtId="4" fontId="2" fillId="0" borderId="42" xfId="0" applyNumberFormat="1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4" fontId="2" fillId="0" borderId="46" xfId="0" applyNumberFormat="1" applyFont="1" applyFill="1" applyBorder="1" applyAlignment="1">
      <alignment vertical="center" wrapText="1"/>
    </xf>
    <xf numFmtId="4" fontId="3" fillId="6" borderId="51" xfId="0" applyNumberFormat="1" applyFont="1" applyFill="1" applyBorder="1" applyAlignment="1">
      <alignment vertical="center" wrapText="1"/>
    </xf>
    <xf numFmtId="4" fontId="3" fillId="6" borderId="52" xfId="0" applyNumberFormat="1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right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4" fontId="2" fillId="0" borderId="23" xfId="0" applyNumberFormat="1" applyFont="1" applyFill="1" applyBorder="1"/>
    <xf numFmtId="4" fontId="2" fillId="0" borderId="33" xfId="0" applyNumberFormat="1" applyFont="1" applyFill="1" applyBorder="1"/>
    <xf numFmtId="4" fontId="3" fillId="0" borderId="11" xfId="0" applyNumberFormat="1" applyFont="1" applyFill="1" applyBorder="1"/>
    <xf numFmtId="4" fontId="2" fillId="0" borderId="1" xfId="0" applyNumberFormat="1" applyFont="1" applyFill="1" applyBorder="1"/>
    <xf numFmtId="0" fontId="2" fillId="0" borderId="25" xfId="0" applyFont="1" applyFill="1" applyBorder="1"/>
    <xf numFmtId="0" fontId="3" fillId="3" borderId="25" xfId="0" applyFont="1" applyFill="1" applyBorder="1"/>
    <xf numFmtId="4" fontId="3" fillId="0" borderId="1" xfId="0" applyNumberFormat="1" applyFont="1" applyFill="1" applyBorder="1"/>
    <xf numFmtId="0" fontId="2" fillId="0" borderId="36" xfId="0" applyFont="1" applyFill="1" applyBorder="1"/>
    <xf numFmtId="0" fontId="3" fillId="0" borderId="18" xfId="0" applyFont="1" applyFill="1" applyBorder="1" applyAlignment="1">
      <alignment horizontal="right"/>
    </xf>
    <xf numFmtId="0" fontId="3" fillId="3" borderId="18" xfId="0" applyFont="1" applyFill="1" applyBorder="1"/>
    <xf numFmtId="0" fontId="3" fillId="5" borderId="53" xfId="0" applyFont="1" applyFill="1" applyBorder="1" applyAlignment="1">
      <alignment horizontal="center"/>
    </xf>
    <xf numFmtId="0" fontId="3" fillId="5" borderId="50" xfId="0" applyFont="1" applyFill="1" applyBorder="1" applyAlignment="1">
      <alignment horizontal="center"/>
    </xf>
    <xf numFmtId="0" fontId="2" fillId="0" borderId="21" xfId="0" applyFont="1" applyFill="1" applyBorder="1"/>
    <xf numFmtId="0" fontId="2" fillId="0" borderId="54" xfId="0" applyFont="1" applyFill="1" applyBorder="1"/>
    <xf numFmtId="0" fontId="2" fillId="0" borderId="7" xfId="0" applyFont="1" applyFill="1" applyBorder="1"/>
    <xf numFmtId="0" fontId="3" fillId="0" borderId="17" xfId="0" applyFont="1" applyFill="1" applyBorder="1" applyAlignment="1">
      <alignment horizontal="right"/>
    </xf>
    <xf numFmtId="0" fontId="2" fillId="0" borderId="34" xfId="0" applyFont="1" applyFill="1" applyBorder="1"/>
    <xf numFmtId="0" fontId="2" fillId="0" borderId="35" xfId="0" applyFont="1" applyFill="1" applyBorder="1"/>
    <xf numFmtId="0" fontId="3" fillId="3" borderId="35" xfId="0" applyFont="1" applyFill="1" applyBorder="1" applyAlignment="1">
      <alignment vertical="center" wrapText="1"/>
    </xf>
    <xf numFmtId="4" fontId="3" fillId="0" borderId="51" xfId="0" applyNumberFormat="1" applyFont="1" applyFill="1" applyBorder="1"/>
    <xf numFmtId="4" fontId="3" fillId="0" borderId="47" xfId="0" applyNumberFormat="1" applyFont="1" applyFill="1" applyBorder="1"/>
    <xf numFmtId="4" fontId="2" fillId="0" borderId="42" xfId="0" applyNumberFormat="1" applyFont="1" applyFill="1" applyBorder="1"/>
    <xf numFmtId="4" fontId="3" fillId="0" borderId="42" xfId="0" applyNumberFormat="1" applyFont="1" applyFill="1" applyBorder="1"/>
    <xf numFmtId="4" fontId="2" fillId="0" borderId="52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vertical="center"/>
    </xf>
    <xf numFmtId="0" fontId="3" fillId="3" borderId="24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2" fillId="0" borderId="37" xfId="0" applyFont="1" applyFill="1" applyBorder="1" applyAlignment="1">
      <alignment vertical="center"/>
    </xf>
    <xf numFmtId="4" fontId="2" fillId="0" borderId="23" xfId="0" applyNumberFormat="1" applyFont="1" applyFill="1" applyBorder="1" applyAlignment="1">
      <alignment vertical="center"/>
    </xf>
    <xf numFmtId="4" fontId="2" fillId="0" borderId="33" xfId="0" applyNumberFormat="1" applyFont="1" applyFill="1" applyBorder="1" applyAlignment="1">
      <alignment vertical="center"/>
    </xf>
    <xf numFmtId="4" fontId="3" fillId="0" borderId="33" xfId="0" applyNumberFormat="1" applyFont="1" applyFill="1" applyBorder="1" applyAlignment="1">
      <alignment vertical="center"/>
    </xf>
    <xf numFmtId="4" fontId="2" fillId="0" borderId="1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right" vertical="center"/>
    </xf>
    <xf numFmtId="0" fontId="3" fillId="6" borderId="18" xfId="0" applyFont="1" applyFill="1" applyBorder="1" applyAlignment="1">
      <alignment horizontal="right" vertical="center"/>
    </xf>
    <xf numFmtId="0" fontId="2" fillId="0" borderId="36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right" vertical="center"/>
    </xf>
    <xf numFmtId="0" fontId="2" fillId="5" borderId="53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2" fillId="0" borderId="54" xfId="0" applyFont="1" applyFill="1" applyBorder="1" applyAlignment="1">
      <alignment vertical="center"/>
    </xf>
    <xf numFmtId="4" fontId="2" fillId="0" borderId="47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4" fontId="2" fillId="0" borderId="42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4" fontId="3" fillId="0" borderId="4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4" fontId="3" fillId="0" borderId="43" xfId="0" applyNumberFormat="1" applyFont="1" applyFill="1" applyBorder="1" applyAlignment="1">
      <alignment vertical="center"/>
    </xf>
    <xf numFmtId="0" fontId="3" fillId="6" borderId="17" xfId="0" applyFont="1" applyFill="1" applyBorder="1" applyAlignment="1">
      <alignment vertical="center"/>
    </xf>
    <xf numFmtId="0" fontId="2" fillId="5" borderId="27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vertical="center"/>
    </xf>
    <xf numFmtId="0" fontId="3" fillId="6" borderId="35" xfId="0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14" xfId="0" applyNumberFormat="1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vertical="center"/>
    </xf>
    <xf numFmtId="0" fontId="3" fillId="3" borderId="23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23" xfId="0" applyFont="1" applyFill="1" applyBorder="1"/>
    <xf numFmtId="4" fontId="2" fillId="0" borderId="33" xfId="0" applyNumberFormat="1" applyFont="1" applyFill="1" applyBorder="1" applyAlignment="1">
      <alignment horizontal="right"/>
    </xf>
    <xf numFmtId="4" fontId="2" fillId="0" borderId="1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0" fontId="6" fillId="0" borderId="33" xfId="0" applyFont="1" applyFill="1" applyBorder="1" applyAlignment="1">
      <alignment horizontal="right"/>
    </xf>
    <xf numFmtId="0" fontId="3" fillId="0" borderId="33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23" xfId="0" applyNumberFormat="1" applyFont="1" applyFill="1" applyBorder="1" applyAlignment="1">
      <alignment horizontal="right" vertical="center"/>
    </xf>
    <xf numFmtId="4" fontId="2" fillId="0" borderId="33" xfId="0" applyNumberFormat="1" applyFont="1" applyFill="1" applyBorder="1" applyAlignment="1">
      <alignment horizontal="right" vertical="center"/>
    </xf>
    <xf numFmtId="4" fontId="2" fillId="0" borderId="11" xfId="0" applyNumberFormat="1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4" fontId="3" fillId="6" borderId="1" xfId="0" applyNumberFormat="1" applyFont="1" applyFill="1" applyBorder="1" applyAlignment="1">
      <alignment horizontal="right" vertical="center"/>
    </xf>
    <xf numFmtId="0" fontId="2" fillId="0" borderId="36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center"/>
    </xf>
    <xf numFmtId="0" fontId="3" fillId="0" borderId="47" xfId="0" applyFont="1" applyFill="1" applyBorder="1"/>
    <xf numFmtId="0" fontId="3" fillId="0" borderId="41" xfId="0" applyFont="1" applyFill="1" applyBorder="1" applyAlignment="1">
      <alignment horizontal="center"/>
    </xf>
    <xf numFmtId="4" fontId="2" fillId="0" borderId="42" xfId="0" applyNumberFormat="1" applyFont="1" applyFill="1" applyBorder="1" applyAlignment="1">
      <alignment horizontal="right"/>
    </xf>
    <xf numFmtId="0" fontId="2" fillId="0" borderId="41" xfId="0" applyFont="1" applyFill="1" applyBorder="1"/>
    <xf numFmtId="4" fontId="3" fillId="0" borderId="48" xfId="0" applyNumberFormat="1" applyFont="1" applyFill="1" applyBorder="1" applyAlignment="1">
      <alignment horizontal="right"/>
    </xf>
    <xf numFmtId="0" fontId="3" fillId="0" borderId="30" xfId="0" applyFont="1" applyFill="1" applyBorder="1" applyAlignment="1">
      <alignment horizontal="right"/>
    </xf>
    <xf numFmtId="4" fontId="3" fillId="0" borderId="48" xfId="0" applyNumberFormat="1" applyFont="1" applyFill="1" applyBorder="1" applyAlignment="1">
      <alignment horizontal="right" vertical="center"/>
    </xf>
    <xf numFmtId="0" fontId="3" fillId="3" borderId="29" xfId="0" applyFont="1" applyFill="1" applyBorder="1" applyAlignment="1">
      <alignment horizontal="center" vertical="center"/>
    </xf>
    <xf numFmtId="4" fontId="4" fillId="0" borderId="47" xfId="0" applyNumberFormat="1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center" vertical="center"/>
    </xf>
    <xf numFmtId="0" fontId="2" fillId="0" borderId="42" xfId="0" applyFont="1" applyFill="1" applyBorder="1"/>
    <xf numFmtId="0" fontId="2" fillId="0" borderId="41" xfId="0" applyFont="1" applyFill="1" applyBorder="1" applyAlignment="1">
      <alignment vertical="center" wrapText="1"/>
    </xf>
    <xf numFmtId="4" fontId="2" fillId="0" borderId="42" xfId="0" applyNumberFormat="1" applyFont="1" applyFill="1" applyBorder="1" applyAlignment="1">
      <alignment horizontal="right" vertical="center"/>
    </xf>
    <xf numFmtId="4" fontId="6" fillId="0" borderId="42" xfId="0" applyNumberFormat="1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4" fontId="2" fillId="0" borderId="43" xfId="0" applyNumberFormat="1" applyFont="1" applyFill="1" applyBorder="1" applyAlignment="1">
      <alignment horizontal="right" vertical="center"/>
    </xf>
    <xf numFmtId="0" fontId="3" fillId="0" borderId="41" xfId="0" applyFont="1" applyFill="1" applyBorder="1" applyAlignment="1">
      <alignment horizontal="right" vertical="center"/>
    </xf>
    <xf numFmtId="4" fontId="3" fillId="0" borderId="27" xfId="0" applyNumberFormat="1" applyFont="1" applyFill="1" applyBorder="1" applyAlignment="1">
      <alignment horizontal="right" vertical="center"/>
    </xf>
    <xf numFmtId="0" fontId="2" fillId="0" borderId="30" xfId="0" applyFont="1" applyFill="1" applyBorder="1" applyAlignment="1">
      <alignment horizontal="left" vertical="center"/>
    </xf>
    <xf numFmtId="4" fontId="2" fillId="0" borderId="48" xfId="0" applyNumberFormat="1" applyFont="1" applyFill="1" applyBorder="1" applyAlignment="1">
      <alignment horizontal="right" vertical="center"/>
    </xf>
    <xf numFmtId="0" fontId="3" fillId="6" borderId="19" xfId="0" applyFont="1" applyFill="1" applyBorder="1" applyAlignment="1">
      <alignment horizontal="center" vertical="center"/>
    </xf>
    <xf numFmtId="4" fontId="3" fillId="6" borderId="48" xfId="0" applyNumberFormat="1" applyFont="1" applyFill="1" applyBorder="1" applyAlignment="1">
      <alignment horizontal="right" vertical="center"/>
    </xf>
    <xf numFmtId="2" fontId="2" fillId="0" borderId="47" xfId="0" applyNumberFormat="1" applyFont="1" applyFill="1" applyBorder="1" applyAlignment="1">
      <alignment horizontal="right" vertical="center"/>
    </xf>
    <xf numFmtId="0" fontId="2" fillId="0" borderId="35" xfId="0" applyFont="1" applyFill="1" applyBorder="1" applyAlignment="1">
      <alignment vertical="center"/>
    </xf>
    <xf numFmtId="0" fontId="2" fillId="0" borderId="51" xfId="0" applyFont="1" applyFill="1" applyBorder="1" applyAlignment="1">
      <alignment vertical="center"/>
    </xf>
    <xf numFmtId="0" fontId="2" fillId="0" borderId="56" xfId="0" applyFont="1" applyFill="1" applyBorder="1" applyAlignment="1">
      <alignment vertical="center"/>
    </xf>
    <xf numFmtId="4" fontId="2" fillId="0" borderId="52" xfId="0" applyNumberFormat="1" applyFont="1" applyFill="1" applyBorder="1" applyAlignment="1">
      <alignment horizontal="right" vertical="center"/>
    </xf>
    <xf numFmtId="0" fontId="3" fillId="5" borderId="3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43" xfId="0" applyFont="1" applyFill="1" applyBorder="1" applyAlignment="1">
      <alignment horizontal="center"/>
    </xf>
    <xf numFmtId="2" fontId="2" fillId="0" borderId="0" xfId="0" applyNumberFormat="1" applyFont="1" applyFill="1"/>
    <xf numFmtId="4" fontId="2" fillId="0" borderId="0" xfId="0" applyNumberFormat="1" applyFont="1" applyFill="1"/>
    <xf numFmtId="0" fontId="2" fillId="0" borderId="16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4" fontId="3" fillId="6" borderId="2" xfId="0" applyNumberFormat="1" applyFont="1" applyFill="1" applyBorder="1" applyAlignment="1">
      <alignment horizontal="right" vertical="center"/>
    </xf>
    <xf numFmtId="0" fontId="3" fillId="6" borderId="12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left" vertical="center"/>
    </xf>
    <xf numFmtId="0" fontId="3" fillId="6" borderId="26" xfId="0" applyFont="1" applyFill="1" applyBorder="1" applyAlignment="1">
      <alignment horizontal="right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" fontId="2" fillId="0" borderId="43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4" fontId="3" fillId="3" borderId="48" xfId="0" applyNumberFormat="1" applyFont="1" applyFill="1" applyBorder="1" applyAlignment="1">
      <alignment vertical="center"/>
    </xf>
    <xf numFmtId="0" fontId="2" fillId="6" borderId="5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4" fontId="3" fillId="6" borderId="48" xfId="0" applyNumberFormat="1" applyFont="1" applyFill="1" applyBorder="1" applyAlignment="1">
      <alignment vertical="center"/>
    </xf>
    <xf numFmtId="0" fontId="3" fillId="5" borderId="42" xfId="0" applyFont="1" applyFill="1" applyBorder="1" applyAlignment="1">
      <alignment horizontal="center" vertical="center"/>
    </xf>
    <xf numFmtId="4" fontId="3" fillId="0" borderId="46" xfId="0" applyNumberFormat="1" applyFont="1" applyFill="1" applyBorder="1" applyAlignment="1">
      <alignment vertical="center"/>
    </xf>
    <xf numFmtId="0" fontId="3" fillId="6" borderId="37" xfId="0" applyFont="1" applyFill="1" applyBorder="1" applyAlignment="1">
      <alignment horizontal="right" vertical="center"/>
    </xf>
    <xf numFmtId="4" fontId="3" fillId="6" borderId="47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1" fontId="2" fillId="0" borderId="41" xfId="0" applyNumberFormat="1" applyFont="1" applyBorder="1" applyAlignment="1">
      <alignment vertical="top" wrapText="1"/>
    </xf>
    <xf numFmtId="4" fontId="2" fillId="0" borderId="33" xfId="0" applyNumberFormat="1" applyFont="1" applyBorder="1" applyAlignment="1"/>
    <xf numFmtId="4" fontId="2" fillId="7" borderId="33" xfId="0" applyNumberFormat="1" applyFont="1" applyFill="1" applyBorder="1" applyAlignment="1" applyProtection="1">
      <alignment vertical="center"/>
      <protection locked="0"/>
    </xf>
    <xf numFmtId="4" fontId="2" fillId="7" borderId="33" xfId="0" applyNumberFormat="1" applyFont="1" applyFill="1" applyBorder="1" applyAlignment="1" applyProtection="1">
      <protection locked="0"/>
    </xf>
    <xf numFmtId="0" fontId="2" fillId="7" borderId="2" xfId="0" applyFont="1" applyFill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 applyProtection="1">
      <alignment horizontal="justify" vertical="center" wrapText="1"/>
      <protection locked="0"/>
    </xf>
    <xf numFmtId="0" fontId="3" fillId="4" borderId="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6" borderId="44" xfId="0" applyFont="1" applyFill="1" applyBorder="1" applyAlignment="1">
      <alignment horizontal="center" vertical="center" wrapText="1"/>
    </xf>
    <xf numFmtId="0" fontId="3" fillId="6" borderId="4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vertical="center" wrapText="1"/>
    </xf>
    <xf numFmtId="0" fontId="3" fillId="5" borderId="49" xfId="0" applyFont="1" applyFill="1" applyBorder="1" applyAlignment="1">
      <alignment horizontal="center"/>
    </xf>
    <xf numFmtId="0" fontId="3" fillId="5" borderId="53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4" fontId="3" fillId="6" borderId="20" xfId="0" applyNumberFormat="1" applyFont="1" applyFill="1" applyBorder="1" applyAlignment="1">
      <alignment horizontal="center" vertical="center"/>
    </xf>
    <xf numFmtId="4" fontId="3" fillId="6" borderId="27" xfId="0" applyNumberFormat="1" applyFont="1" applyFill="1" applyBorder="1" applyAlignment="1">
      <alignment horizontal="center" vertical="center"/>
    </xf>
    <xf numFmtId="4" fontId="3" fillId="6" borderId="55" xfId="0" applyNumberFormat="1" applyFont="1" applyFill="1" applyBorder="1" applyAlignment="1">
      <alignment horizontal="center" vertical="center"/>
    </xf>
    <xf numFmtId="4" fontId="3" fillId="6" borderId="32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B1:G106"/>
  <sheetViews>
    <sheetView showGridLines="0" showZeros="0" tabSelected="1" workbookViewId="0">
      <selection activeCell="G1" sqref="G1"/>
    </sheetView>
  </sheetViews>
  <sheetFormatPr baseColWidth="10" defaultRowHeight="15.75"/>
  <cols>
    <col min="1" max="1" width="3.7109375" style="4" customWidth="1"/>
    <col min="2" max="2" width="8.7109375" style="4" customWidth="1"/>
    <col min="3" max="3" width="45.7109375" style="4" customWidth="1"/>
    <col min="4" max="7" width="13.7109375" style="4" customWidth="1"/>
    <col min="8" max="16384" width="11.42578125" style="4"/>
  </cols>
  <sheetData>
    <row r="1" spans="2:7" ht="16.5" thickBot="1">
      <c r="F1" s="220" t="s">
        <v>315</v>
      </c>
      <c r="G1" s="219"/>
    </row>
    <row r="2" spans="2:7" ht="16.5" thickBot="1">
      <c r="C2" s="5"/>
      <c r="D2" s="6"/>
    </row>
    <row r="3" spans="2:7" ht="14.25" customHeight="1" thickBot="1">
      <c r="B3" s="223" t="s">
        <v>314</v>
      </c>
      <c r="C3" s="224"/>
      <c r="D3" s="224"/>
      <c r="E3" s="224"/>
      <c r="F3" s="225"/>
      <c r="G3" s="226"/>
    </row>
    <row r="4" spans="2:7" ht="34.5" customHeight="1">
      <c r="B4" s="7" t="s">
        <v>290</v>
      </c>
      <c r="C4" s="8" t="s">
        <v>83</v>
      </c>
      <c r="D4" s="8" t="s">
        <v>291</v>
      </c>
      <c r="E4" s="8" t="s">
        <v>292</v>
      </c>
      <c r="F4" s="8" t="s">
        <v>293</v>
      </c>
      <c r="G4" s="9" t="s">
        <v>294</v>
      </c>
    </row>
    <row r="5" spans="2:7" ht="15.75" customHeight="1">
      <c r="B5" s="10">
        <v>101</v>
      </c>
      <c r="C5" s="2" t="s">
        <v>84</v>
      </c>
      <c r="D5" s="217"/>
      <c r="E5" s="217"/>
      <c r="F5" s="3"/>
      <c r="G5" s="11">
        <f t="shared" ref="G5:G11" si="0">IF(E5&gt;D5,E5-D5,0)</f>
        <v>0</v>
      </c>
    </row>
    <row r="6" spans="2:7">
      <c r="B6" s="10">
        <v>1061</v>
      </c>
      <c r="C6" s="2" t="s">
        <v>17</v>
      </c>
      <c r="D6" s="217"/>
      <c r="E6" s="217"/>
      <c r="F6" s="3"/>
      <c r="G6" s="11">
        <f t="shared" si="0"/>
        <v>0</v>
      </c>
    </row>
    <row r="7" spans="2:7">
      <c r="B7" s="10">
        <v>145</v>
      </c>
      <c r="C7" s="2" t="s">
        <v>85</v>
      </c>
      <c r="D7" s="217"/>
      <c r="E7" s="217"/>
      <c r="F7" s="3"/>
      <c r="G7" s="11">
        <f t="shared" si="0"/>
        <v>0</v>
      </c>
    </row>
    <row r="8" spans="2:7">
      <c r="B8" s="10">
        <v>151</v>
      </c>
      <c r="C8" s="2" t="s">
        <v>86</v>
      </c>
      <c r="D8" s="217"/>
      <c r="E8" s="217"/>
      <c r="F8" s="3"/>
      <c r="G8" s="11">
        <f t="shared" si="0"/>
        <v>0</v>
      </c>
    </row>
    <row r="9" spans="2:7">
      <c r="B9" s="10">
        <v>157</v>
      </c>
      <c r="C9" s="2" t="s">
        <v>131</v>
      </c>
      <c r="D9" s="217"/>
      <c r="E9" s="217"/>
      <c r="F9" s="3"/>
      <c r="G9" s="11">
        <f t="shared" si="0"/>
        <v>0</v>
      </c>
    </row>
    <row r="10" spans="2:7">
      <c r="B10" s="10">
        <v>164</v>
      </c>
      <c r="C10" s="2" t="s">
        <v>87</v>
      </c>
      <c r="D10" s="217"/>
      <c r="E10" s="217"/>
      <c r="F10" s="3"/>
      <c r="G10" s="11">
        <f t="shared" si="0"/>
        <v>0</v>
      </c>
    </row>
    <row r="11" spans="2:7">
      <c r="B11" s="10">
        <v>16884</v>
      </c>
      <c r="C11" s="2" t="s">
        <v>132</v>
      </c>
      <c r="D11" s="217"/>
      <c r="E11" s="217"/>
      <c r="F11" s="3"/>
      <c r="G11" s="11">
        <f t="shared" si="0"/>
        <v>0</v>
      </c>
    </row>
    <row r="12" spans="2:7">
      <c r="B12" s="10">
        <v>205</v>
      </c>
      <c r="C12" s="2" t="s">
        <v>88</v>
      </c>
      <c r="D12" s="217"/>
      <c r="E12" s="217"/>
      <c r="F12" s="3">
        <f t="shared" ref="F12:F23" si="1">IF(D12&gt;E12,D12-E12,0)</f>
        <v>0</v>
      </c>
      <c r="G12" s="11"/>
    </row>
    <row r="13" spans="2:7">
      <c r="B13" s="10">
        <v>211</v>
      </c>
      <c r="C13" s="2" t="s">
        <v>39</v>
      </c>
      <c r="D13" s="217"/>
      <c r="E13" s="217"/>
      <c r="F13" s="3">
        <f t="shared" si="1"/>
        <v>0</v>
      </c>
      <c r="G13" s="11"/>
    </row>
    <row r="14" spans="2:7">
      <c r="B14" s="10">
        <v>213</v>
      </c>
      <c r="C14" s="2" t="s">
        <v>16</v>
      </c>
      <c r="D14" s="217"/>
      <c r="E14" s="217"/>
      <c r="F14" s="3">
        <f t="shared" si="1"/>
        <v>0</v>
      </c>
      <c r="G14" s="11"/>
    </row>
    <row r="15" spans="2:7" ht="31.5">
      <c r="B15" s="10">
        <v>215</v>
      </c>
      <c r="C15" s="2" t="s">
        <v>307</v>
      </c>
      <c r="D15" s="217"/>
      <c r="E15" s="217"/>
      <c r="F15" s="3">
        <f t="shared" si="1"/>
        <v>0</v>
      </c>
      <c r="G15" s="11"/>
    </row>
    <row r="16" spans="2:7">
      <c r="B16" s="10">
        <v>2183</v>
      </c>
      <c r="C16" s="2" t="s">
        <v>134</v>
      </c>
      <c r="D16" s="217"/>
      <c r="E16" s="217"/>
      <c r="F16" s="3">
        <f>IF(D16&gt;E16,D16-E16,0)</f>
        <v>0</v>
      </c>
      <c r="G16" s="11"/>
    </row>
    <row r="17" spans="2:7" ht="31.5">
      <c r="B17" s="215">
        <v>238</v>
      </c>
      <c r="C17" s="2" t="s">
        <v>135</v>
      </c>
      <c r="D17" s="218"/>
      <c r="E17" s="217"/>
      <c r="F17" s="216">
        <f t="shared" si="1"/>
        <v>0</v>
      </c>
      <c r="G17" s="11"/>
    </row>
    <row r="18" spans="2:7">
      <c r="B18" s="10">
        <v>261</v>
      </c>
      <c r="C18" s="2" t="s">
        <v>90</v>
      </c>
      <c r="D18" s="217"/>
      <c r="E18" s="217"/>
      <c r="F18" s="3">
        <f t="shared" si="1"/>
        <v>0</v>
      </c>
      <c r="G18" s="11"/>
    </row>
    <row r="19" spans="2:7">
      <c r="B19" s="10">
        <v>271</v>
      </c>
      <c r="C19" s="2" t="s">
        <v>91</v>
      </c>
      <c r="D19" s="217"/>
      <c r="E19" s="217"/>
      <c r="F19" s="3">
        <f t="shared" si="1"/>
        <v>0</v>
      </c>
      <c r="G19" s="11"/>
    </row>
    <row r="20" spans="2:7">
      <c r="B20" s="10">
        <v>274</v>
      </c>
      <c r="C20" s="2" t="s">
        <v>22</v>
      </c>
      <c r="D20" s="217"/>
      <c r="E20" s="217"/>
      <c r="F20" s="3">
        <f t="shared" si="1"/>
        <v>0</v>
      </c>
      <c r="G20" s="11"/>
    </row>
    <row r="21" spans="2:7">
      <c r="B21" s="10">
        <v>2768</v>
      </c>
      <c r="C21" s="2" t="s">
        <v>133</v>
      </c>
      <c r="D21" s="217"/>
      <c r="E21" s="217"/>
      <c r="F21" s="3">
        <f t="shared" si="1"/>
        <v>0</v>
      </c>
      <c r="G21" s="11"/>
    </row>
    <row r="22" spans="2:7">
      <c r="B22" s="10">
        <v>2805</v>
      </c>
      <c r="C22" s="2" t="s">
        <v>260</v>
      </c>
      <c r="D22" s="217"/>
      <c r="E22" s="217"/>
      <c r="F22" s="3">
        <f t="shared" si="1"/>
        <v>0</v>
      </c>
      <c r="G22" s="11">
        <f t="shared" ref="G22:G29" si="2">IF(E22&gt;D22,E22-D22,0)</f>
        <v>0</v>
      </c>
    </row>
    <row r="23" spans="2:7">
      <c r="B23" s="10">
        <v>2813</v>
      </c>
      <c r="C23" s="2" t="s">
        <v>261</v>
      </c>
      <c r="D23" s="217"/>
      <c r="E23" s="217"/>
      <c r="F23" s="3">
        <f t="shared" si="1"/>
        <v>0</v>
      </c>
      <c r="G23" s="11">
        <f t="shared" si="2"/>
        <v>0</v>
      </c>
    </row>
    <row r="24" spans="2:7" ht="31.5">
      <c r="B24" s="215">
        <v>2815</v>
      </c>
      <c r="C24" s="2" t="s">
        <v>262</v>
      </c>
      <c r="D24" s="217"/>
      <c r="E24" s="218"/>
      <c r="F24" s="3"/>
      <c r="G24" s="11">
        <f t="shared" si="2"/>
        <v>0</v>
      </c>
    </row>
    <row r="25" spans="2:7" ht="31.5">
      <c r="B25" s="10">
        <v>2818</v>
      </c>
      <c r="C25" s="2" t="s">
        <v>136</v>
      </c>
      <c r="D25" s="217"/>
      <c r="E25" s="218"/>
      <c r="F25" s="3"/>
      <c r="G25" s="11">
        <f t="shared" si="2"/>
        <v>0</v>
      </c>
    </row>
    <row r="26" spans="2:7">
      <c r="B26" s="10">
        <v>2905</v>
      </c>
      <c r="C26" s="2" t="s">
        <v>137</v>
      </c>
      <c r="D26" s="217"/>
      <c r="E26" s="217"/>
      <c r="F26" s="3"/>
      <c r="G26" s="11">
        <f t="shared" si="2"/>
        <v>0</v>
      </c>
    </row>
    <row r="27" spans="2:7">
      <c r="B27" s="10">
        <v>2913</v>
      </c>
      <c r="C27" s="2" t="s">
        <v>138</v>
      </c>
      <c r="D27" s="217"/>
      <c r="E27" s="217"/>
      <c r="F27" s="3"/>
      <c r="G27" s="11">
        <f t="shared" si="2"/>
        <v>0</v>
      </c>
    </row>
    <row r="28" spans="2:7">
      <c r="B28" s="10">
        <v>2915</v>
      </c>
      <c r="C28" s="2" t="s">
        <v>273</v>
      </c>
      <c r="D28" s="217"/>
      <c r="E28" s="217"/>
      <c r="F28" s="3"/>
      <c r="G28" s="11">
        <f t="shared" si="2"/>
        <v>0</v>
      </c>
    </row>
    <row r="29" spans="2:7">
      <c r="B29" s="10">
        <v>2971</v>
      </c>
      <c r="C29" s="2" t="s">
        <v>263</v>
      </c>
      <c r="D29" s="217"/>
      <c r="E29" s="217"/>
      <c r="F29" s="3"/>
      <c r="G29" s="11">
        <f t="shared" si="2"/>
        <v>0</v>
      </c>
    </row>
    <row r="30" spans="2:7">
      <c r="B30" s="10">
        <v>311</v>
      </c>
      <c r="C30" s="2" t="s">
        <v>92</v>
      </c>
      <c r="D30" s="217"/>
      <c r="E30" s="217"/>
      <c r="F30" s="3">
        <f t="shared" ref="F30:F36" si="3">IF(D30&gt;E30,D30-E30,0)</f>
        <v>0</v>
      </c>
      <c r="G30" s="11"/>
    </row>
    <row r="31" spans="2:7">
      <c r="B31" s="10">
        <v>321</v>
      </c>
      <c r="C31" s="2" t="s">
        <v>139</v>
      </c>
      <c r="D31" s="217"/>
      <c r="E31" s="217"/>
      <c r="F31" s="3">
        <f t="shared" si="3"/>
        <v>0</v>
      </c>
      <c r="G31" s="11"/>
    </row>
    <row r="32" spans="2:7">
      <c r="B32" s="10">
        <v>322</v>
      </c>
      <c r="C32" s="2" t="s">
        <v>140</v>
      </c>
      <c r="D32" s="217"/>
      <c r="E32" s="217"/>
      <c r="F32" s="3">
        <f t="shared" si="3"/>
        <v>0</v>
      </c>
      <c r="G32" s="11"/>
    </row>
    <row r="33" spans="2:7">
      <c r="B33" s="10">
        <v>326</v>
      </c>
      <c r="C33" s="2" t="s">
        <v>141</v>
      </c>
      <c r="D33" s="217"/>
      <c r="E33" s="217"/>
      <c r="F33" s="3">
        <f t="shared" si="3"/>
        <v>0</v>
      </c>
      <c r="G33" s="11"/>
    </row>
    <row r="34" spans="2:7">
      <c r="B34" s="10">
        <v>331</v>
      </c>
      <c r="C34" s="2" t="s">
        <v>93</v>
      </c>
      <c r="D34" s="217"/>
      <c r="E34" s="217"/>
      <c r="F34" s="3">
        <f t="shared" si="3"/>
        <v>0</v>
      </c>
      <c r="G34" s="11"/>
    </row>
    <row r="35" spans="2:7">
      <c r="B35" s="10">
        <v>355</v>
      </c>
      <c r="C35" s="2" t="s">
        <v>94</v>
      </c>
      <c r="D35" s="217"/>
      <c r="E35" s="217"/>
      <c r="F35" s="3">
        <f t="shared" si="3"/>
        <v>0</v>
      </c>
      <c r="G35" s="11"/>
    </row>
    <row r="36" spans="2:7">
      <c r="B36" s="10">
        <v>37</v>
      </c>
      <c r="C36" s="2" t="s">
        <v>95</v>
      </c>
      <c r="D36" s="217"/>
      <c r="E36" s="217"/>
      <c r="F36" s="3">
        <f t="shared" si="3"/>
        <v>0</v>
      </c>
      <c r="G36" s="11"/>
    </row>
    <row r="37" spans="2:7">
      <c r="B37" s="10">
        <v>395</v>
      </c>
      <c r="C37" s="2" t="s">
        <v>96</v>
      </c>
      <c r="D37" s="217"/>
      <c r="E37" s="217"/>
      <c r="F37" s="3"/>
      <c r="G37" s="11">
        <f>IF(E37&gt;D37,E37-D37,0)</f>
        <v>0</v>
      </c>
    </row>
    <row r="38" spans="2:7">
      <c r="B38" s="10">
        <v>397</v>
      </c>
      <c r="C38" s="2" t="s">
        <v>97</v>
      </c>
      <c r="D38" s="217"/>
      <c r="E38" s="217"/>
      <c r="F38" s="3"/>
      <c r="G38" s="11">
        <f>IF(E38&gt;D38,E38-D38,0)</f>
        <v>0</v>
      </c>
    </row>
    <row r="39" spans="2:7">
      <c r="B39" s="10">
        <v>401</v>
      </c>
      <c r="C39" s="2" t="s">
        <v>238</v>
      </c>
      <c r="D39" s="217"/>
      <c r="E39" s="217"/>
      <c r="F39" s="3"/>
      <c r="G39" s="11">
        <f>IF(E39&gt;D39,E39-D39,0)</f>
        <v>0</v>
      </c>
    </row>
    <row r="40" spans="2:7">
      <c r="B40" s="10">
        <v>403</v>
      </c>
      <c r="C40" s="2" t="s">
        <v>98</v>
      </c>
      <c r="D40" s="217"/>
      <c r="E40" s="217"/>
      <c r="F40" s="3"/>
      <c r="G40" s="11">
        <f>IF(E40&gt;D40,E40-D40,0)</f>
        <v>0</v>
      </c>
    </row>
    <row r="41" spans="2:7">
      <c r="B41" s="10">
        <v>404</v>
      </c>
      <c r="C41" s="2" t="s">
        <v>99</v>
      </c>
      <c r="D41" s="217"/>
      <c r="E41" s="217"/>
      <c r="F41" s="3"/>
      <c r="G41" s="11">
        <f>IF(E41&gt;D41,E41-D41,0)</f>
        <v>0</v>
      </c>
    </row>
    <row r="42" spans="2:7" ht="31.5">
      <c r="B42" s="215">
        <v>4091</v>
      </c>
      <c r="C42" s="2" t="s">
        <v>280</v>
      </c>
      <c r="D42" s="218"/>
      <c r="E42" s="217"/>
      <c r="F42" s="3">
        <f t="shared" ref="F42:F47" si="4">IF(D42&gt;E42,D42-E42,0)</f>
        <v>0</v>
      </c>
      <c r="G42" s="11"/>
    </row>
    <row r="43" spans="2:7">
      <c r="B43" s="10">
        <v>4096</v>
      </c>
      <c r="C43" s="2" t="s">
        <v>239</v>
      </c>
      <c r="D43" s="217"/>
      <c r="E43" s="217"/>
      <c r="F43" s="3">
        <f t="shared" si="4"/>
        <v>0</v>
      </c>
      <c r="G43" s="11"/>
    </row>
    <row r="44" spans="2:7">
      <c r="B44" s="10">
        <v>411</v>
      </c>
      <c r="C44" s="2" t="s">
        <v>100</v>
      </c>
      <c r="D44" s="217"/>
      <c r="E44" s="217"/>
      <c r="F44" s="3">
        <f t="shared" si="4"/>
        <v>0</v>
      </c>
      <c r="G44" s="11"/>
    </row>
    <row r="45" spans="2:7">
      <c r="B45" s="10">
        <v>413</v>
      </c>
      <c r="C45" s="2" t="s">
        <v>235</v>
      </c>
      <c r="D45" s="217"/>
      <c r="E45" s="217"/>
      <c r="F45" s="3">
        <f t="shared" si="4"/>
        <v>0</v>
      </c>
      <c r="G45" s="11"/>
    </row>
    <row r="46" spans="2:7">
      <c r="B46" s="10">
        <v>416</v>
      </c>
      <c r="C46" s="2" t="s">
        <v>101</v>
      </c>
      <c r="D46" s="217"/>
      <c r="E46" s="217"/>
      <c r="F46" s="3">
        <f t="shared" si="4"/>
        <v>0</v>
      </c>
      <c r="G46" s="11"/>
    </row>
    <row r="47" spans="2:7">
      <c r="B47" s="10">
        <v>4181</v>
      </c>
      <c r="C47" s="2" t="s">
        <v>236</v>
      </c>
      <c r="D47" s="217"/>
      <c r="E47" s="217"/>
      <c r="F47" s="3">
        <f t="shared" si="4"/>
        <v>0</v>
      </c>
      <c r="G47" s="11"/>
    </row>
    <row r="48" spans="2:7">
      <c r="B48" s="10">
        <v>4196</v>
      </c>
      <c r="C48" s="2" t="s">
        <v>237</v>
      </c>
      <c r="D48" s="217"/>
      <c r="E48" s="217"/>
      <c r="F48" s="3"/>
      <c r="G48" s="11">
        <f t="shared" ref="G48:G55" si="5">IF(E48&gt;D48,E48-D48,0)</f>
        <v>0</v>
      </c>
    </row>
    <row r="49" spans="2:7">
      <c r="B49" s="10">
        <v>421</v>
      </c>
      <c r="C49" s="2" t="s">
        <v>102</v>
      </c>
      <c r="D49" s="217"/>
      <c r="E49" s="217"/>
      <c r="F49" s="3"/>
      <c r="G49" s="11">
        <f t="shared" si="5"/>
        <v>0</v>
      </c>
    </row>
    <row r="50" spans="2:7">
      <c r="B50" s="10">
        <v>4284</v>
      </c>
      <c r="C50" s="2" t="s">
        <v>142</v>
      </c>
      <c r="D50" s="217"/>
      <c r="E50" s="217"/>
      <c r="F50" s="3"/>
      <c r="G50" s="11">
        <f t="shared" si="5"/>
        <v>0</v>
      </c>
    </row>
    <row r="51" spans="2:7">
      <c r="B51" s="10">
        <v>431</v>
      </c>
      <c r="C51" s="2" t="s">
        <v>103</v>
      </c>
      <c r="D51" s="217"/>
      <c r="E51" s="217"/>
      <c r="F51" s="3"/>
      <c r="G51" s="11">
        <f t="shared" si="5"/>
        <v>0</v>
      </c>
    </row>
    <row r="52" spans="2:7">
      <c r="B52" s="10">
        <v>438</v>
      </c>
      <c r="C52" s="2" t="s">
        <v>104</v>
      </c>
      <c r="D52" s="217"/>
      <c r="E52" s="217"/>
      <c r="F52" s="3"/>
      <c r="G52" s="11">
        <f t="shared" si="5"/>
        <v>0</v>
      </c>
    </row>
    <row r="53" spans="2:7">
      <c r="B53" s="10">
        <v>4455</v>
      </c>
      <c r="C53" s="2" t="s">
        <v>105</v>
      </c>
      <c r="D53" s="217"/>
      <c r="E53" s="217"/>
      <c r="F53" s="3"/>
      <c r="G53" s="11">
        <f t="shared" si="5"/>
        <v>0</v>
      </c>
    </row>
    <row r="54" spans="2:7">
      <c r="B54" s="10">
        <v>4458</v>
      </c>
      <c r="C54" s="2" t="s">
        <v>143</v>
      </c>
      <c r="D54" s="217"/>
      <c r="E54" s="217"/>
      <c r="F54" s="3"/>
      <c r="G54" s="11">
        <f t="shared" si="5"/>
        <v>0</v>
      </c>
    </row>
    <row r="55" spans="2:7">
      <c r="B55" s="10">
        <v>447</v>
      </c>
      <c r="C55" s="2" t="s">
        <v>106</v>
      </c>
      <c r="D55" s="217"/>
      <c r="E55" s="217"/>
      <c r="F55" s="3"/>
      <c r="G55" s="11">
        <f t="shared" si="5"/>
        <v>0</v>
      </c>
    </row>
    <row r="56" spans="2:7">
      <c r="B56" s="10">
        <v>462</v>
      </c>
      <c r="C56" s="2" t="s">
        <v>107</v>
      </c>
      <c r="D56" s="217"/>
      <c r="E56" s="217"/>
      <c r="F56" s="3">
        <f t="shared" ref="F56:F97" si="6">IF(D56&gt;E56,D56-E56,0)</f>
        <v>0</v>
      </c>
      <c r="G56" s="11"/>
    </row>
    <row r="57" spans="2:7">
      <c r="B57" s="10">
        <v>476</v>
      </c>
      <c r="C57" s="2" t="s">
        <v>144</v>
      </c>
      <c r="D57" s="217"/>
      <c r="E57" s="217"/>
      <c r="F57" s="3">
        <f>IF(D57&gt;E57,D57-E57,0)</f>
        <v>0</v>
      </c>
      <c r="G57" s="11"/>
    </row>
    <row r="58" spans="2:7">
      <c r="B58" s="10">
        <v>486</v>
      </c>
      <c r="C58" s="2" t="s">
        <v>43</v>
      </c>
      <c r="D58" s="217"/>
      <c r="E58" s="217"/>
      <c r="F58" s="3">
        <f t="shared" si="6"/>
        <v>0</v>
      </c>
      <c r="G58" s="11"/>
    </row>
    <row r="59" spans="2:7">
      <c r="B59" s="10">
        <v>487</v>
      </c>
      <c r="C59" s="2" t="s">
        <v>46</v>
      </c>
      <c r="D59" s="217"/>
      <c r="E59" s="217"/>
      <c r="F59" s="3"/>
      <c r="G59" s="11">
        <f>IF(E59&gt;D59,E59-D59,0)</f>
        <v>0</v>
      </c>
    </row>
    <row r="60" spans="2:7">
      <c r="B60" s="10">
        <v>491</v>
      </c>
      <c r="C60" s="2" t="s">
        <v>108</v>
      </c>
      <c r="D60" s="217"/>
      <c r="E60" s="217"/>
      <c r="F60" s="3"/>
      <c r="G60" s="11">
        <f>IF(E60&gt;D60,E60-D60,0)</f>
        <v>0</v>
      </c>
    </row>
    <row r="61" spans="2:7">
      <c r="B61" s="10">
        <v>503</v>
      </c>
      <c r="C61" s="2" t="s">
        <v>145</v>
      </c>
      <c r="D61" s="217"/>
      <c r="E61" s="217"/>
      <c r="F61" s="3">
        <f t="shared" si="6"/>
        <v>0</v>
      </c>
      <c r="G61" s="11"/>
    </row>
    <row r="62" spans="2:7">
      <c r="B62" s="10">
        <v>506</v>
      </c>
      <c r="C62" s="2" t="s">
        <v>146</v>
      </c>
      <c r="D62" s="217"/>
      <c r="E62" s="217"/>
      <c r="F62" s="3">
        <f>IF(D62&gt;E62,D62-E62,0)</f>
        <v>0</v>
      </c>
      <c r="G62" s="11"/>
    </row>
    <row r="63" spans="2:7">
      <c r="B63" s="12">
        <v>512</v>
      </c>
      <c r="C63" s="2" t="s">
        <v>147</v>
      </c>
      <c r="D63" s="217"/>
      <c r="E63" s="217"/>
      <c r="F63" s="3"/>
      <c r="G63" s="11">
        <f>IF(E63&gt;D63,E63-D63,0)</f>
        <v>0</v>
      </c>
    </row>
    <row r="64" spans="2:7">
      <c r="B64" s="10">
        <v>519</v>
      </c>
      <c r="C64" s="2" t="s">
        <v>109</v>
      </c>
      <c r="D64" s="217"/>
      <c r="E64" s="217"/>
      <c r="F64" s="3"/>
      <c r="G64" s="11">
        <f>IF(E64&gt;D64,E64-D64,0)</f>
        <v>0</v>
      </c>
    </row>
    <row r="65" spans="2:7">
      <c r="B65" s="10">
        <v>530</v>
      </c>
      <c r="C65" s="2" t="s">
        <v>110</v>
      </c>
      <c r="D65" s="217"/>
      <c r="E65" s="217"/>
      <c r="F65" s="3">
        <f t="shared" si="6"/>
        <v>0</v>
      </c>
      <c r="G65" s="11"/>
    </row>
    <row r="66" spans="2:7">
      <c r="B66" s="10">
        <v>5903</v>
      </c>
      <c r="C66" s="2" t="s">
        <v>148</v>
      </c>
      <c r="D66" s="217"/>
      <c r="E66" s="217"/>
      <c r="F66" s="3"/>
      <c r="G66" s="11">
        <f>IF(E66&gt;D66,E66-D66,0)</f>
        <v>0</v>
      </c>
    </row>
    <row r="67" spans="2:7">
      <c r="B67" s="10">
        <v>601</v>
      </c>
      <c r="C67" s="2" t="s">
        <v>111</v>
      </c>
      <c r="D67" s="217"/>
      <c r="E67" s="217"/>
      <c r="F67" s="3">
        <f t="shared" si="6"/>
        <v>0</v>
      </c>
      <c r="G67" s="11"/>
    </row>
    <row r="68" spans="2:7">
      <c r="B68" s="10">
        <v>602</v>
      </c>
      <c r="C68" s="2" t="s">
        <v>112</v>
      </c>
      <c r="D68" s="217"/>
      <c r="E68" s="217"/>
      <c r="F68" s="3">
        <f t="shared" si="6"/>
        <v>0</v>
      </c>
      <c r="G68" s="11"/>
    </row>
    <row r="69" spans="2:7">
      <c r="B69" s="10">
        <v>6031</v>
      </c>
      <c r="C69" s="2" t="s">
        <v>264</v>
      </c>
      <c r="D69" s="217"/>
      <c r="E69" s="217"/>
      <c r="F69" s="3"/>
      <c r="G69" s="11">
        <f>IF(E69&gt;D69,E69-D69,0)</f>
        <v>0</v>
      </c>
    </row>
    <row r="70" spans="2:7">
      <c r="B70" s="10">
        <v>6032</v>
      </c>
      <c r="C70" s="2" t="s">
        <v>265</v>
      </c>
      <c r="D70" s="217"/>
      <c r="E70" s="217"/>
      <c r="F70" s="3">
        <f t="shared" si="6"/>
        <v>0</v>
      </c>
      <c r="G70" s="11"/>
    </row>
    <row r="71" spans="2:7">
      <c r="B71" s="10">
        <v>6037</v>
      </c>
      <c r="C71" s="2" t="s">
        <v>266</v>
      </c>
      <c r="D71" s="217"/>
      <c r="E71" s="217"/>
      <c r="F71" s="3">
        <f t="shared" si="6"/>
        <v>0</v>
      </c>
      <c r="G71" s="11"/>
    </row>
    <row r="72" spans="2:7">
      <c r="B72" s="10">
        <v>606</v>
      </c>
      <c r="C72" s="2" t="s">
        <v>113</v>
      </c>
      <c r="D72" s="217"/>
      <c r="E72" s="217"/>
      <c r="F72" s="3">
        <f t="shared" si="6"/>
        <v>0</v>
      </c>
      <c r="G72" s="11"/>
    </row>
    <row r="73" spans="2:7">
      <c r="B73" s="10">
        <v>607</v>
      </c>
      <c r="C73" s="2" t="s">
        <v>53</v>
      </c>
      <c r="D73" s="217"/>
      <c r="E73" s="217"/>
      <c r="F73" s="3">
        <f t="shared" si="6"/>
        <v>0</v>
      </c>
      <c r="G73" s="11"/>
    </row>
    <row r="74" spans="2:7">
      <c r="B74" s="10">
        <v>6097</v>
      </c>
      <c r="C74" s="2" t="s">
        <v>268</v>
      </c>
      <c r="D74" s="217"/>
      <c r="E74" s="217"/>
      <c r="F74" s="3"/>
      <c r="G74" s="11">
        <f>IF(E74&gt;D74,E74-D74,0)</f>
        <v>0</v>
      </c>
    </row>
    <row r="75" spans="2:7">
      <c r="B75" s="10">
        <v>612</v>
      </c>
      <c r="C75" s="2" t="s">
        <v>114</v>
      </c>
      <c r="D75" s="217"/>
      <c r="E75" s="217"/>
      <c r="F75" s="3">
        <f t="shared" si="6"/>
        <v>0</v>
      </c>
      <c r="G75" s="11"/>
    </row>
    <row r="76" spans="2:7">
      <c r="B76" s="10">
        <v>616</v>
      </c>
      <c r="C76" s="2" t="s">
        <v>115</v>
      </c>
      <c r="D76" s="217"/>
      <c r="E76" s="217"/>
      <c r="F76" s="3">
        <f t="shared" si="6"/>
        <v>0</v>
      </c>
      <c r="G76" s="11"/>
    </row>
    <row r="77" spans="2:7">
      <c r="B77" s="10">
        <v>621</v>
      </c>
      <c r="C77" s="2" t="s">
        <v>116</v>
      </c>
      <c r="D77" s="217"/>
      <c r="E77" s="217"/>
      <c r="F77" s="3">
        <f t="shared" si="6"/>
        <v>0</v>
      </c>
      <c r="G77" s="11"/>
    </row>
    <row r="78" spans="2:7">
      <c r="B78" s="10">
        <v>622</v>
      </c>
      <c r="C78" s="2" t="s">
        <v>267</v>
      </c>
      <c r="D78" s="217"/>
      <c r="E78" s="217"/>
      <c r="F78" s="3">
        <f t="shared" si="6"/>
        <v>0</v>
      </c>
      <c r="G78" s="11"/>
    </row>
    <row r="79" spans="2:7">
      <c r="B79" s="10">
        <v>623</v>
      </c>
      <c r="C79" s="2" t="s">
        <v>117</v>
      </c>
      <c r="D79" s="217"/>
      <c r="E79" s="217"/>
      <c r="F79" s="3">
        <f t="shared" si="6"/>
        <v>0</v>
      </c>
      <c r="G79" s="11"/>
    </row>
    <row r="80" spans="2:7">
      <c r="B80" s="10">
        <v>627</v>
      </c>
      <c r="C80" s="2" t="s">
        <v>118</v>
      </c>
      <c r="D80" s="217"/>
      <c r="E80" s="217"/>
      <c r="F80" s="3">
        <f t="shared" si="6"/>
        <v>0</v>
      </c>
      <c r="G80" s="11"/>
    </row>
    <row r="81" spans="2:7">
      <c r="B81" s="10">
        <v>630</v>
      </c>
      <c r="C81" s="2" t="s">
        <v>119</v>
      </c>
      <c r="D81" s="217"/>
      <c r="E81" s="217"/>
      <c r="F81" s="3">
        <f t="shared" si="6"/>
        <v>0</v>
      </c>
      <c r="G81" s="11"/>
    </row>
    <row r="82" spans="2:7">
      <c r="B82" s="10">
        <v>641</v>
      </c>
      <c r="C82" s="2" t="s">
        <v>120</v>
      </c>
      <c r="D82" s="217"/>
      <c r="E82" s="217"/>
      <c r="F82" s="3">
        <f t="shared" si="6"/>
        <v>0</v>
      </c>
      <c r="G82" s="11"/>
    </row>
    <row r="83" spans="2:7">
      <c r="B83" s="10">
        <v>645</v>
      </c>
      <c r="C83" s="2" t="s">
        <v>121</v>
      </c>
      <c r="D83" s="217"/>
      <c r="E83" s="217"/>
      <c r="F83" s="3">
        <f t="shared" si="6"/>
        <v>0</v>
      </c>
      <c r="G83" s="11"/>
    </row>
    <row r="84" spans="2:7">
      <c r="B84" s="10">
        <v>654</v>
      </c>
      <c r="C84" s="2" t="s">
        <v>211</v>
      </c>
      <c r="D84" s="217"/>
      <c r="E84" s="217"/>
      <c r="F84" s="3">
        <f t="shared" si="6"/>
        <v>0</v>
      </c>
      <c r="G84" s="11"/>
    </row>
    <row r="85" spans="2:7">
      <c r="B85" s="10">
        <v>661</v>
      </c>
      <c r="C85" s="2" t="s">
        <v>122</v>
      </c>
      <c r="D85" s="217"/>
      <c r="E85" s="217"/>
      <c r="F85" s="3">
        <f t="shared" si="6"/>
        <v>0</v>
      </c>
      <c r="G85" s="11"/>
    </row>
    <row r="86" spans="2:7">
      <c r="B86" s="10">
        <v>665</v>
      </c>
      <c r="C86" s="2" t="s">
        <v>71</v>
      </c>
      <c r="D86" s="217"/>
      <c r="E86" s="217"/>
      <c r="F86" s="3">
        <f t="shared" si="6"/>
        <v>0</v>
      </c>
      <c r="G86" s="11"/>
    </row>
    <row r="87" spans="2:7">
      <c r="B87" s="10">
        <v>666</v>
      </c>
      <c r="C87" s="2" t="s">
        <v>123</v>
      </c>
      <c r="D87" s="217"/>
      <c r="E87" s="217"/>
      <c r="F87" s="3">
        <f t="shared" si="6"/>
        <v>0</v>
      </c>
      <c r="G87" s="11"/>
    </row>
    <row r="88" spans="2:7">
      <c r="B88" s="10">
        <v>667</v>
      </c>
      <c r="C88" s="2" t="s">
        <v>223</v>
      </c>
      <c r="D88" s="217"/>
      <c r="E88" s="217"/>
      <c r="F88" s="3">
        <f t="shared" si="6"/>
        <v>0</v>
      </c>
      <c r="G88" s="11"/>
    </row>
    <row r="89" spans="2:7">
      <c r="B89" s="10">
        <v>675</v>
      </c>
      <c r="C89" s="2" t="s">
        <v>272</v>
      </c>
      <c r="D89" s="217"/>
      <c r="E89" s="217"/>
      <c r="F89" s="3">
        <f t="shared" si="6"/>
        <v>0</v>
      </c>
      <c r="G89" s="11"/>
    </row>
    <row r="90" spans="2:7">
      <c r="B90" s="10">
        <v>6811</v>
      </c>
      <c r="C90" s="2" t="s">
        <v>275</v>
      </c>
      <c r="D90" s="217"/>
      <c r="E90" s="217"/>
      <c r="F90" s="3">
        <f t="shared" si="6"/>
        <v>0</v>
      </c>
      <c r="G90" s="11"/>
    </row>
    <row r="91" spans="2:7">
      <c r="B91" s="10">
        <v>6815</v>
      </c>
      <c r="C91" s="2" t="s">
        <v>276</v>
      </c>
      <c r="D91" s="217"/>
      <c r="E91" s="217"/>
      <c r="F91" s="3">
        <f t="shared" si="6"/>
        <v>0</v>
      </c>
      <c r="G91" s="11"/>
    </row>
    <row r="92" spans="2:7">
      <c r="B92" s="10">
        <v>6816</v>
      </c>
      <c r="C92" s="2" t="s">
        <v>277</v>
      </c>
      <c r="D92" s="217"/>
      <c r="E92" s="217"/>
      <c r="F92" s="3">
        <f t="shared" si="6"/>
        <v>0</v>
      </c>
      <c r="G92" s="11"/>
    </row>
    <row r="93" spans="2:7">
      <c r="B93" s="10">
        <v>686</v>
      </c>
      <c r="C93" s="2" t="s">
        <v>222</v>
      </c>
      <c r="D93" s="217"/>
      <c r="E93" s="217"/>
      <c r="F93" s="3">
        <f t="shared" si="6"/>
        <v>0</v>
      </c>
      <c r="G93" s="11"/>
    </row>
    <row r="94" spans="2:7">
      <c r="B94" s="10">
        <v>687</v>
      </c>
      <c r="C94" s="2" t="s">
        <v>274</v>
      </c>
      <c r="D94" s="217"/>
      <c r="E94" s="217"/>
      <c r="F94" s="3">
        <f t="shared" si="6"/>
        <v>0</v>
      </c>
      <c r="G94" s="11"/>
    </row>
    <row r="95" spans="2:7">
      <c r="B95" s="10">
        <v>701</v>
      </c>
      <c r="C95" s="2" t="s">
        <v>125</v>
      </c>
      <c r="D95" s="217"/>
      <c r="E95" s="217"/>
      <c r="F95" s="3"/>
      <c r="G95" s="11">
        <f>IF(E95&gt;D95,E95-D95,0)</f>
        <v>0</v>
      </c>
    </row>
    <row r="96" spans="2:7">
      <c r="B96" s="10">
        <v>707</v>
      </c>
      <c r="C96" s="2" t="s">
        <v>54</v>
      </c>
      <c r="D96" s="217"/>
      <c r="E96" s="217"/>
      <c r="F96" s="3"/>
      <c r="G96" s="11">
        <f>IF(E96&gt;D96,E96-D96,0)</f>
        <v>0</v>
      </c>
    </row>
    <row r="97" spans="2:7">
      <c r="B97" s="10">
        <v>7091</v>
      </c>
      <c r="C97" s="2" t="s">
        <v>269</v>
      </c>
      <c r="D97" s="217"/>
      <c r="E97" s="217"/>
      <c r="F97" s="3">
        <f t="shared" si="6"/>
        <v>0</v>
      </c>
      <c r="G97" s="11"/>
    </row>
    <row r="98" spans="2:7">
      <c r="B98" s="10">
        <v>7097</v>
      </c>
      <c r="C98" s="2" t="s">
        <v>270</v>
      </c>
      <c r="D98" s="217"/>
      <c r="E98" s="217"/>
      <c r="F98" s="3">
        <f>IF(D98&gt;E98,D98-E98,0)</f>
        <v>0</v>
      </c>
      <c r="G98" s="11"/>
    </row>
    <row r="99" spans="2:7">
      <c r="B99" s="10">
        <v>7135</v>
      </c>
      <c r="C99" s="2" t="s">
        <v>212</v>
      </c>
      <c r="D99" s="217"/>
      <c r="E99" s="217"/>
      <c r="F99" s="3">
        <f>IF(D99&gt;E99,D99-E99,0)</f>
        <v>0</v>
      </c>
      <c r="G99" s="11"/>
    </row>
    <row r="100" spans="2:7">
      <c r="B100" s="10">
        <v>740</v>
      </c>
      <c r="C100" s="2" t="s">
        <v>58</v>
      </c>
      <c r="D100" s="217"/>
      <c r="E100" s="217"/>
      <c r="F100" s="3"/>
      <c r="G100" s="11">
        <f t="shared" ref="G100:G105" si="7">IF(E100&gt;D100,E100-D100,0)</f>
        <v>0</v>
      </c>
    </row>
    <row r="101" spans="2:7">
      <c r="B101" s="10">
        <v>751</v>
      </c>
      <c r="C101" s="2" t="s">
        <v>127</v>
      </c>
      <c r="D101" s="217"/>
      <c r="E101" s="217"/>
      <c r="F101" s="3"/>
      <c r="G101" s="11">
        <f t="shared" si="7"/>
        <v>0</v>
      </c>
    </row>
    <row r="102" spans="2:7">
      <c r="B102" s="10">
        <v>765</v>
      </c>
      <c r="C102" s="2" t="s">
        <v>128</v>
      </c>
      <c r="D102" s="217"/>
      <c r="E102" s="217"/>
      <c r="F102" s="3"/>
      <c r="G102" s="11">
        <f t="shared" si="7"/>
        <v>0</v>
      </c>
    </row>
    <row r="103" spans="2:7">
      <c r="B103" s="10">
        <v>766</v>
      </c>
      <c r="C103" s="2" t="s">
        <v>129</v>
      </c>
      <c r="D103" s="217"/>
      <c r="E103" s="217"/>
      <c r="F103" s="3"/>
      <c r="G103" s="11">
        <f t="shared" si="7"/>
        <v>0</v>
      </c>
    </row>
    <row r="104" spans="2:7">
      <c r="B104" s="10">
        <v>775</v>
      </c>
      <c r="C104" s="2" t="s">
        <v>271</v>
      </c>
      <c r="D104" s="217"/>
      <c r="E104" s="217"/>
      <c r="F104" s="3"/>
      <c r="G104" s="11">
        <f t="shared" si="7"/>
        <v>0</v>
      </c>
    </row>
    <row r="105" spans="2:7">
      <c r="B105" s="10">
        <v>781</v>
      </c>
      <c r="C105" s="2" t="s">
        <v>213</v>
      </c>
      <c r="D105" s="217"/>
      <c r="E105" s="217"/>
      <c r="F105" s="3"/>
      <c r="G105" s="11">
        <f t="shared" si="7"/>
        <v>0</v>
      </c>
    </row>
    <row r="106" spans="2:7" ht="16.5" thickBot="1">
      <c r="B106" s="227" t="s">
        <v>130</v>
      </c>
      <c r="C106" s="228"/>
      <c r="D106" s="13">
        <f>SUM(D5:D105)</f>
        <v>0</v>
      </c>
      <c r="E106" s="13">
        <f>SUM(E5:E105)</f>
        <v>0</v>
      </c>
      <c r="F106" s="13">
        <f>SUM(F5:F105)</f>
        <v>0</v>
      </c>
      <c r="G106" s="14">
        <f>SUM(G5:G105)</f>
        <v>0</v>
      </c>
    </row>
  </sheetData>
  <sheetProtection sheet="1" objects="1" scenarios="1"/>
  <mergeCells count="2">
    <mergeCell ref="B3:G3"/>
    <mergeCell ref="B106:C106"/>
  </mergeCells>
  <phoneticPr fontId="0" type="noConversion"/>
  <pageMargins left="0" right="0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B1:E43"/>
  <sheetViews>
    <sheetView showGridLines="0" showZeros="0" workbookViewId="0">
      <selection activeCell="B2" sqref="B2:E2"/>
    </sheetView>
  </sheetViews>
  <sheetFormatPr baseColWidth="10" defaultRowHeight="15.75"/>
  <cols>
    <col min="1" max="1" width="3.7109375" style="19" customWidth="1"/>
    <col min="2" max="2" width="46.7109375" style="19" customWidth="1"/>
    <col min="3" max="3" width="12.7109375" style="19" customWidth="1"/>
    <col min="4" max="4" width="46.7109375" style="19" customWidth="1"/>
    <col min="5" max="5" width="12.7109375" style="19" customWidth="1"/>
    <col min="6" max="16384" width="11.42578125" style="19"/>
  </cols>
  <sheetData>
    <row r="1" spans="2:5" ht="16.5" thickBot="1"/>
    <row r="2" spans="2:5" ht="16.5" thickBot="1">
      <c r="B2" s="229" t="s">
        <v>313</v>
      </c>
      <c r="C2" s="230"/>
      <c r="D2" s="230"/>
      <c r="E2" s="231"/>
    </row>
    <row r="3" spans="2:5">
      <c r="B3" s="7" t="s">
        <v>48</v>
      </c>
      <c r="C3" s="8" t="s">
        <v>49</v>
      </c>
      <c r="D3" s="8" t="s">
        <v>50</v>
      </c>
      <c r="E3" s="9" t="s">
        <v>49</v>
      </c>
    </row>
    <row r="4" spans="2:5" s="17" customFormat="1">
      <c r="B4" s="33" t="s">
        <v>51</v>
      </c>
      <c r="C4" s="18"/>
      <c r="D4" s="27" t="s">
        <v>52</v>
      </c>
      <c r="E4" s="34"/>
    </row>
    <row r="5" spans="2:5">
      <c r="B5" s="35" t="s">
        <v>53</v>
      </c>
      <c r="C5" s="26">
        <f>Balance!F73-Balance!G74</f>
        <v>0</v>
      </c>
      <c r="D5" s="22" t="s">
        <v>54</v>
      </c>
      <c r="E5" s="36">
        <f>Balance!E96-Balance!D98</f>
        <v>0</v>
      </c>
    </row>
    <row r="6" spans="2:5">
      <c r="B6" s="35" t="s">
        <v>217</v>
      </c>
      <c r="C6" s="26">
        <f>Balance!F71</f>
        <v>0</v>
      </c>
      <c r="D6" s="22" t="s">
        <v>55</v>
      </c>
      <c r="E6" s="36">
        <f>Balance!E95-Balance!D97</f>
        <v>0</v>
      </c>
    </row>
    <row r="7" spans="2:5" ht="31.5">
      <c r="B7" s="35" t="s">
        <v>218</v>
      </c>
      <c r="C7" s="26">
        <f>Balance!F67+Balance!F68</f>
        <v>0</v>
      </c>
      <c r="D7" s="22" t="s">
        <v>56</v>
      </c>
      <c r="E7" s="36">
        <f>-Balance!D99</f>
        <v>0</v>
      </c>
    </row>
    <row r="8" spans="2:5" ht="31.5">
      <c r="B8" s="35" t="s">
        <v>219</v>
      </c>
      <c r="C8" s="26">
        <f>Balance!F70-Balance!G69</f>
        <v>0</v>
      </c>
      <c r="D8" s="22" t="s">
        <v>57</v>
      </c>
      <c r="E8" s="36"/>
    </row>
    <row r="9" spans="2:5">
      <c r="B9" s="35" t="s">
        <v>216</v>
      </c>
      <c r="C9" s="26">
        <f>SUM(Balance!F75:F76)+Balance!F72</f>
        <v>0</v>
      </c>
      <c r="D9" s="22" t="s">
        <v>58</v>
      </c>
      <c r="E9" s="36">
        <f>Balance!G100</f>
        <v>0</v>
      </c>
    </row>
    <row r="10" spans="2:5" ht="31.5">
      <c r="B10" s="35" t="s">
        <v>59</v>
      </c>
      <c r="C10" s="26">
        <f>SUM(Balance!F77:F80)</f>
        <v>0</v>
      </c>
      <c r="D10" s="22" t="s">
        <v>278</v>
      </c>
      <c r="E10" s="36">
        <f>Balance!G105</f>
        <v>0</v>
      </c>
    </row>
    <row r="11" spans="2:5">
      <c r="B11" s="35" t="s">
        <v>220</v>
      </c>
      <c r="C11" s="26">
        <f>Balance!F81</f>
        <v>0</v>
      </c>
      <c r="D11" s="22" t="s">
        <v>60</v>
      </c>
      <c r="E11" s="36">
        <f>Balance!G101</f>
        <v>0</v>
      </c>
    </row>
    <row r="12" spans="2:5">
      <c r="B12" s="35" t="s">
        <v>61</v>
      </c>
      <c r="C12" s="26">
        <f>Balance!F82</f>
        <v>0</v>
      </c>
      <c r="D12" s="1"/>
      <c r="E12" s="36"/>
    </row>
    <row r="13" spans="2:5">
      <c r="B13" s="35" t="s">
        <v>62</v>
      </c>
      <c r="C13" s="26">
        <f>Balance!F83</f>
        <v>0</v>
      </c>
      <c r="D13" s="22"/>
      <c r="E13" s="36"/>
    </row>
    <row r="14" spans="2:5">
      <c r="B14" s="35" t="s">
        <v>221</v>
      </c>
      <c r="C14" s="26">
        <f>Balance!F90</f>
        <v>0</v>
      </c>
      <c r="D14" s="1"/>
      <c r="E14" s="37"/>
    </row>
    <row r="15" spans="2:5">
      <c r="B15" s="35" t="s">
        <v>63</v>
      </c>
      <c r="C15" s="26">
        <f>Balance!F92</f>
        <v>0</v>
      </c>
      <c r="D15" s="1"/>
      <c r="E15" s="37"/>
    </row>
    <row r="16" spans="2:5">
      <c r="B16" s="35" t="s">
        <v>64</v>
      </c>
      <c r="C16" s="26">
        <f>Balance!F91</f>
        <v>0</v>
      </c>
      <c r="D16" s="1"/>
      <c r="E16" s="37"/>
    </row>
    <row r="17" spans="2:5">
      <c r="B17" s="35" t="s">
        <v>65</v>
      </c>
      <c r="C17" s="20">
        <f>Balance!F84</f>
        <v>0</v>
      </c>
      <c r="D17" s="1"/>
      <c r="E17" s="38"/>
    </row>
    <row r="18" spans="2:5" s="17" customFormat="1">
      <c r="B18" s="39" t="s">
        <v>23</v>
      </c>
      <c r="C18" s="16">
        <f>SUM(C5:C17)</f>
        <v>0</v>
      </c>
      <c r="D18" s="25" t="s">
        <v>23</v>
      </c>
      <c r="E18" s="40">
        <f>SUM(E5:E17)</f>
        <v>0</v>
      </c>
    </row>
    <row r="19" spans="2:5" s="17" customFormat="1">
      <c r="B19" s="33" t="s">
        <v>66</v>
      </c>
      <c r="C19" s="16"/>
      <c r="D19" s="27" t="s">
        <v>67</v>
      </c>
      <c r="E19" s="41"/>
    </row>
    <row r="20" spans="2:5">
      <c r="B20" s="35" t="s">
        <v>222</v>
      </c>
      <c r="C20" s="26">
        <f>Balance!F93</f>
        <v>0</v>
      </c>
      <c r="D20" s="22" t="s">
        <v>68</v>
      </c>
      <c r="E20" s="36"/>
    </row>
    <row r="21" spans="2:5">
      <c r="B21" s="35" t="s">
        <v>69</v>
      </c>
      <c r="C21" s="26">
        <f>Balance!F85+Balance!F86</f>
        <v>0</v>
      </c>
      <c r="D21" s="22" t="s">
        <v>70</v>
      </c>
      <c r="E21" s="36"/>
    </row>
    <row r="22" spans="2:5">
      <c r="B22" s="35" t="s">
        <v>240</v>
      </c>
      <c r="C22" s="26">
        <f>Balance!F87</f>
        <v>0</v>
      </c>
      <c r="D22" s="22" t="s">
        <v>228</v>
      </c>
      <c r="E22" s="36">
        <f>Balance!G102</f>
        <v>0</v>
      </c>
    </row>
    <row r="23" spans="2:5" ht="31.5">
      <c r="B23" s="35" t="s">
        <v>71</v>
      </c>
      <c r="C23" s="26"/>
      <c r="D23" s="22" t="s">
        <v>242</v>
      </c>
      <c r="E23" s="36"/>
    </row>
    <row r="24" spans="2:5">
      <c r="B24" s="35" t="s">
        <v>223</v>
      </c>
      <c r="C24" s="26">
        <f>Balance!F88</f>
        <v>0</v>
      </c>
      <c r="D24" s="22" t="s">
        <v>241</v>
      </c>
      <c r="E24" s="36">
        <f>Balance!G103</f>
        <v>0</v>
      </c>
    </row>
    <row r="25" spans="2:5">
      <c r="B25" s="42"/>
      <c r="C25" s="20"/>
      <c r="D25" s="22" t="s">
        <v>243</v>
      </c>
      <c r="E25" s="43"/>
    </row>
    <row r="26" spans="2:5" s="17" customFormat="1">
      <c r="B26" s="39" t="s">
        <v>26</v>
      </c>
      <c r="C26" s="15">
        <f>SUM(C20:C24)</f>
        <v>0</v>
      </c>
      <c r="D26" s="25" t="s">
        <v>26</v>
      </c>
      <c r="E26" s="44">
        <f>SUM(E20:E24)</f>
        <v>0</v>
      </c>
    </row>
    <row r="27" spans="2:5" s="17" customFormat="1">
      <c r="B27" s="33" t="s">
        <v>72</v>
      </c>
      <c r="C27" s="16"/>
      <c r="D27" s="28" t="s">
        <v>73</v>
      </c>
      <c r="E27" s="40"/>
    </row>
    <row r="28" spans="2:5">
      <c r="B28" s="35" t="s">
        <v>230</v>
      </c>
      <c r="C28" s="26"/>
      <c r="D28" s="22" t="s">
        <v>229</v>
      </c>
      <c r="E28" s="36"/>
    </row>
    <row r="29" spans="2:5">
      <c r="B29" s="35" t="s">
        <v>231</v>
      </c>
      <c r="C29" s="2"/>
      <c r="D29" s="22" t="s">
        <v>232</v>
      </c>
      <c r="E29" s="45"/>
    </row>
    <row r="30" spans="2:5">
      <c r="B30" s="46" t="s">
        <v>279</v>
      </c>
      <c r="C30" s="26">
        <f>Balance!F89</f>
        <v>0</v>
      </c>
      <c r="D30" s="24" t="s">
        <v>210</v>
      </c>
      <c r="E30" s="36">
        <f>Balance!G104</f>
        <v>0</v>
      </c>
    </row>
    <row r="31" spans="2:5" ht="31.5">
      <c r="B31" s="35" t="s">
        <v>233</v>
      </c>
      <c r="C31" s="20">
        <f>Balance!F94</f>
        <v>0</v>
      </c>
      <c r="D31" s="22" t="s">
        <v>234</v>
      </c>
      <c r="E31" s="43"/>
    </row>
    <row r="32" spans="2:5" s="17" customFormat="1">
      <c r="B32" s="39" t="s">
        <v>33</v>
      </c>
      <c r="C32" s="16">
        <f>SUM(C28:C31)</f>
        <v>0</v>
      </c>
      <c r="D32" s="25" t="s">
        <v>33</v>
      </c>
      <c r="E32" s="40">
        <f>SUM(E28:E31)</f>
        <v>0</v>
      </c>
    </row>
    <row r="33" spans="2:5">
      <c r="B33" s="35" t="s">
        <v>74</v>
      </c>
      <c r="C33" s="21">
        <f>Balance!F95</f>
        <v>0</v>
      </c>
      <c r="D33" s="22"/>
      <c r="E33" s="47"/>
    </row>
    <row r="34" spans="2:5">
      <c r="B34" s="35" t="s">
        <v>124</v>
      </c>
      <c r="C34" s="20">
        <f>Balance!F96</f>
        <v>0</v>
      </c>
      <c r="D34" s="1"/>
      <c r="E34" s="43"/>
    </row>
    <row r="35" spans="2:5" s="17" customFormat="1">
      <c r="B35" s="48" t="s">
        <v>75</v>
      </c>
      <c r="C35" s="16">
        <f>C18+C26+C32+C33+C34</f>
        <v>0</v>
      </c>
      <c r="D35" s="30" t="s">
        <v>76</v>
      </c>
      <c r="E35" s="40">
        <f>E18+E26+E32+E33+E34</f>
        <v>0</v>
      </c>
    </row>
    <row r="36" spans="2:5" s="31" customFormat="1">
      <c r="B36" s="61" t="s">
        <v>77</v>
      </c>
      <c r="C36" s="32">
        <f>IF(E35&gt;C35,E35-C35,0)</f>
        <v>0</v>
      </c>
      <c r="D36" s="62" t="s">
        <v>78</v>
      </c>
      <c r="E36" s="49">
        <f>IF(C35&gt;E35,C35-E35,0)</f>
        <v>0</v>
      </c>
    </row>
    <row r="37" spans="2:5" s="17" customFormat="1" ht="16.5" thickBot="1">
      <c r="B37" s="50" t="s">
        <v>34</v>
      </c>
      <c r="C37" s="59">
        <f>C35+C36</f>
        <v>0</v>
      </c>
      <c r="D37" s="51" t="s">
        <v>34</v>
      </c>
      <c r="E37" s="60">
        <f>E35+E36</f>
        <v>0</v>
      </c>
    </row>
    <row r="38" spans="2:5" ht="16.5" thickBot="1">
      <c r="B38" s="22"/>
      <c r="C38" s="22"/>
      <c r="D38" s="23"/>
      <c r="E38" s="22"/>
    </row>
    <row r="39" spans="2:5">
      <c r="B39" s="52" t="s">
        <v>79</v>
      </c>
      <c r="C39" s="53">
        <f>E18-C18</f>
        <v>0</v>
      </c>
      <c r="D39" s="22"/>
      <c r="E39" s="22"/>
    </row>
    <row r="40" spans="2:5">
      <c r="B40" s="54" t="s">
        <v>80</v>
      </c>
      <c r="C40" s="55">
        <f>E26-C26</f>
        <v>0</v>
      </c>
      <c r="D40" s="22"/>
      <c r="E40" s="22"/>
    </row>
    <row r="41" spans="2:5">
      <c r="B41" s="54" t="s">
        <v>81</v>
      </c>
      <c r="C41" s="56">
        <f>C39+C40</f>
        <v>0</v>
      </c>
      <c r="D41" s="22"/>
      <c r="E41" s="22"/>
    </row>
    <row r="42" spans="2:5">
      <c r="B42" s="54" t="s">
        <v>82</v>
      </c>
      <c r="C42" s="56">
        <f>E32-C32</f>
        <v>0</v>
      </c>
      <c r="D42" s="22"/>
      <c r="E42" s="22"/>
    </row>
    <row r="43" spans="2:5" ht="16.5" thickBot="1">
      <c r="B43" s="57" t="s">
        <v>21</v>
      </c>
      <c r="C43" s="58">
        <f>C41+C42-C33-C34</f>
        <v>0</v>
      </c>
      <c r="D43" s="1"/>
      <c r="E43" s="1"/>
    </row>
  </sheetData>
  <sheetProtection sheet="1" objects="1" scenarios="1"/>
  <mergeCells count="1">
    <mergeCell ref="B2:E2"/>
  </mergeCells>
  <phoneticPr fontId="1" type="noConversion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H31"/>
  <sheetViews>
    <sheetView showGridLines="0" showZeros="0" workbookViewId="0">
      <selection activeCell="B2" sqref="B2:H2"/>
    </sheetView>
  </sheetViews>
  <sheetFormatPr baseColWidth="10" defaultRowHeight="15.75"/>
  <cols>
    <col min="1" max="1" width="3.7109375" style="63" customWidth="1"/>
    <col min="2" max="2" width="42.7109375" style="63" customWidth="1"/>
    <col min="3" max="3" width="11.7109375" style="63" customWidth="1"/>
    <col min="4" max="4" width="42.7109375" style="63" customWidth="1"/>
    <col min="5" max="5" width="11.7109375" style="63" customWidth="1"/>
    <col min="6" max="6" width="42.7109375" style="63" customWidth="1"/>
    <col min="7" max="7" width="11.7109375" style="63" customWidth="1"/>
    <col min="8" max="8" width="7.7109375" style="63" customWidth="1"/>
    <col min="9" max="16384" width="11.42578125" style="63"/>
  </cols>
  <sheetData>
    <row r="1" spans="2:8" ht="16.5" thickBot="1"/>
    <row r="2" spans="2:8" s="66" customFormat="1" ht="16.5" thickBot="1">
      <c r="B2" s="232" t="s">
        <v>312</v>
      </c>
      <c r="C2" s="233"/>
      <c r="D2" s="233"/>
      <c r="E2" s="233"/>
      <c r="F2" s="233"/>
      <c r="G2" s="233"/>
      <c r="H2" s="234"/>
    </row>
    <row r="3" spans="2:8" s="66" customFormat="1">
      <c r="B3" s="239" t="s">
        <v>149</v>
      </c>
      <c r="C3" s="240"/>
      <c r="D3" s="240" t="s">
        <v>150</v>
      </c>
      <c r="E3" s="240"/>
      <c r="F3" s="78" t="s">
        <v>151</v>
      </c>
      <c r="G3" s="78" t="s">
        <v>0</v>
      </c>
      <c r="H3" s="79" t="s">
        <v>152</v>
      </c>
    </row>
    <row r="4" spans="2:8">
      <c r="B4" s="80" t="s">
        <v>153</v>
      </c>
      <c r="C4" s="71">
        <f>'Tableau de résultat'!E5</f>
        <v>0</v>
      </c>
      <c r="D4" s="72" t="s">
        <v>154</v>
      </c>
      <c r="E4" s="71">
        <f>'Tableau de résultat'!C5+'Tableau de résultat'!C6</f>
        <v>0</v>
      </c>
      <c r="F4" s="73" t="s">
        <v>155</v>
      </c>
      <c r="G4" s="74">
        <f>C4-E4</f>
        <v>0</v>
      </c>
      <c r="H4" s="88" t="e">
        <f>(G4/C4)*100</f>
        <v>#DIV/0!</v>
      </c>
    </row>
    <row r="5" spans="2:8">
      <c r="B5" s="81" t="s">
        <v>156</v>
      </c>
      <c r="C5" s="68">
        <f>'Tableau de résultat'!E6</f>
        <v>0</v>
      </c>
      <c r="D5" s="75"/>
      <c r="E5" s="68"/>
      <c r="F5" s="75"/>
      <c r="G5" s="68"/>
      <c r="H5" s="89"/>
    </row>
    <row r="6" spans="2:8">
      <c r="B6" s="82" t="s">
        <v>157</v>
      </c>
      <c r="C6" s="69"/>
      <c r="D6" s="63" t="s">
        <v>158</v>
      </c>
      <c r="E6" s="69">
        <f>-'Tableau de résultat'!E7</f>
        <v>0</v>
      </c>
      <c r="G6" s="69"/>
      <c r="H6" s="89"/>
    </row>
    <row r="7" spans="2:8">
      <c r="B7" s="82" t="s">
        <v>126</v>
      </c>
      <c r="C7" s="69"/>
      <c r="E7" s="69"/>
      <c r="G7" s="69"/>
      <c r="H7" s="89"/>
    </row>
    <row r="8" spans="2:8" s="66" customFormat="1">
      <c r="B8" s="83" t="s">
        <v>159</v>
      </c>
      <c r="C8" s="74">
        <f>SUM(C5:C7)</f>
        <v>0</v>
      </c>
      <c r="D8" s="76" t="s">
        <v>159</v>
      </c>
      <c r="E8" s="74">
        <f>E6</f>
        <v>0</v>
      </c>
      <c r="F8" s="77" t="s">
        <v>160</v>
      </c>
      <c r="G8" s="70">
        <f>C8-E8</f>
        <v>0</v>
      </c>
      <c r="H8" s="90">
        <v>100</v>
      </c>
    </row>
    <row r="9" spans="2:8">
      <c r="B9" s="81" t="s">
        <v>160</v>
      </c>
      <c r="C9" s="68">
        <f>G8</f>
        <v>0</v>
      </c>
      <c r="D9" s="235" t="s">
        <v>295</v>
      </c>
      <c r="E9" s="68"/>
      <c r="F9" s="75"/>
      <c r="G9" s="68"/>
      <c r="H9" s="89"/>
    </row>
    <row r="10" spans="2:8">
      <c r="B10" s="82" t="s">
        <v>155</v>
      </c>
      <c r="C10" s="69">
        <f>G4</f>
        <v>0</v>
      </c>
      <c r="D10" s="236"/>
      <c r="E10" s="69">
        <f>SUM('Tableau de résultat'!C7:C10)</f>
        <v>0</v>
      </c>
      <c r="G10" s="69"/>
      <c r="H10" s="89"/>
    </row>
    <row r="11" spans="2:8" s="66" customFormat="1">
      <c r="B11" s="83" t="s">
        <v>159</v>
      </c>
      <c r="C11" s="74">
        <f>C9+C10</f>
        <v>0</v>
      </c>
      <c r="D11" s="76" t="s">
        <v>159</v>
      </c>
      <c r="E11" s="74">
        <f>E10</f>
        <v>0</v>
      </c>
      <c r="F11" s="77" t="s">
        <v>161</v>
      </c>
      <c r="G11" s="70">
        <f>C11-E11</f>
        <v>0</v>
      </c>
      <c r="H11" s="90" t="e">
        <f>(G11/C11)*100</f>
        <v>#DIV/0!</v>
      </c>
    </row>
    <row r="12" spans="2:8">
      <c r="B12" s="81" t="s">
        <v>161</v>
      </c>
      <c r="C12" s="68">
        <f>G11</f>
        <v>0</v>
      </c>
      <c r="D12" s="75" t="s">
        <v>162</v>
      </c>
      <c r="E12" s="68">
        <f>'Tableau de résultat'!C11</f>
        <v>0</v>
      </c>
      <c r="F12" s="75"/>
      <c r="G12" s="68"/>
      <c r="H12" s="89"/>
    </row>
    <row r="13" spans="2:8">
      <c r="B13" s="82" t="s">
        <v>58</v>
      </c>
      <c r="C13" s="69">
        <f>'Tableau de résultat'!E9</f>
        <v>0</v>
      </c>
      <c r="D13" s="63" t="s">
        <v>163</v>
      </c>
      <c r="E13" s="69">
        <f>'Tableau de résultat'!C12+'Tableau de résultat'!C13</f>
        <v>0</v>
      </c>
      <c r="F13" s="237" t="s">
        <v>244</v>
      </c>
      <c r="G13" s="69"/>
      <c r="H13" s="89"/>
    </row>
    <row r="14" spans="2:8" s="66" customFormat="1">
      <c r="B14" s="83" t="s">
        <v>159</v>
      </c>
      <c r="C14" s="74">
        <f>C12+C13</f>
        <v>0</v>
      </c>
      <c r="D14" s="76" t="s">
        <v>159</v>
      </c>
      <c r="E14" s="74">
        <f>E12+E13</f>
        <v>0</v>
      </c>
      <c r="F14" s="238"/>
      <c r="G14" s="70">
        <f>C14 - E14</f>
        <v>0</v>
      </c>
      <c r="H14" s="90" t="e">
        <f>(G14/C11)*100</f>
        <v>#DIV/0!</v>
      </c>
    </row>
    <row r="15" spans="2:8">
      <c r="B15" s="81" t="s">
        <v>164</v>
      </c>
      <c r="C15" s="68" t="str">
        <f>IF(G14&gt;0,G14,"")</f>
        <v/>
      </c>
      <c r="D15" s="75" t="s">
        <v>165</v>
      </c>
      <c r="E15" s="68" t="str">
        <f>IF(G14&lt;0,-G14,"")</f>
        <v/>
      </c>
      <c r="F15" s="75"/>
      <c r="G15" s="68"/>
      <c r="H15" s="89"/>
    </row>
    <row r="16" spans="2:8">
      <c r="B16" s="82" t="s">
        <v>296</v>
      </c>
      <c r="C16" s="69">
        <f>'Tableau de résultat'!E10</f>
        <v>0</v>
      </c>
      <c r="D16" s="63" t="s">
        <v>166</v>
      </c>
      <c r="E16" s="69"/>
      <c r="G16" s="69"/>
      <c r="H16" s="89"/>
    </row>
    <row r="17" spans="2:8">
      <c r="B17" s="82" t="s">
        <v>297</v>
      </c>
      <c r="C17" s="69"/>
      <c r="D17" s="63" t="s">
        <v>167</v>
      </c>
      <c r="E17" s="69">
        <f>SUM('Tableau de résultat'!C14:C16)</f>
        <v>0</v>
      </c>
      <c r="G17" s="69"/>
      <c r="H17" s="89"/>
    </row>
    <row r="18" spans="2:8">
      <c r="B18" s="82" t="s">
        <v>60</v>
      </c>
      <c r="C18" s="69">
        <f>'Tableau de résultat'!E11</f>
        <v>0</v>
      </c>
      <c r="D18" s="63" t="s">
        <v>65</v>
      </c>
      <c r="E18" s="69">
        <f>'Tableau de résultat'!C17</f>
        <v>0</v>
      </c>
      <c r="G18" s="69"/>
      <c r="H18" s="89"/>
    </row>
    <row r="19" spans="2:8" s="66" customFormat="1">
      <c r="B19" s="83" t="s">
        <v>159</v>
      </c>
      <c r="C19" s="74">
        <f>SUM(C15:C18)</f>
        <v>0</v>
      </c>
      <c r="D19" s="76" t="s">
        <v>159</v>
      </c>
      <c r="E19" s="74">
        <f>SUM(E15:E18)</f>
        <v>0</v>
      </c>
      <c r="F19" s="77" t="s">
        <v>79</v>
      </c>
      <c r="G19" s="70">
        <f>C19-E19</f>
        <v>0</v>
      </c>
      <c r="H19" s="90" t="e">
        <f>(G19/C11)*100</f>
        <v>#DIV/0!</v>
      </c>
    </row>
    <row r="20" spans="2:8">
      <c r="B20" s="81" t="s">
        <v>79</v>
      </c>
      <c r="C20" s="68" t="str">
        <f>IF(G19&gt;0,G19,"")</f>
        <v/>
      </c>
      <c r="D20" s="75" t="s">
        <v>168</v>
      </c>
      <c r="E20" s="68" t="str">
        <f>IF(G19&lt;0,-G19,"")</f>
        <v/>
      </c>
      <c r="F20" s="75"/>
      <c r="G20" s="68"/>
      <c r="H20" s="89"/>
    </row>
    <row r="21" spans="2:8">
      <c r="B21" s="82" t="s">
        <v>169</v>
      </c>
      <c r="C21" s="69"/>
      <c r="D21" s="63" t="s">
        <v>169</v>
      </c>
      <c r="E21" s="69"/>
      <c r="G21" s="69"/>
      <c r="H21" s="89"/>
    </row>
    <row r="22" spans="2:8">
      <c r="B22" s="82" t="s">
        <v>170</v>
      </c>
      <c r="C22" s="69"/>
      <c r="D22" s="63" t="s">
        <v>170</v>
      </c>
      <c r="E22" s="69"/>
      <c r="G22" s="69"/>
      <c r="H22" s="89"/>
    </row>
    <row r="23" spans="2:8">
      <c r="B23" s="82" t="s">
        <v>171</v>
      </c>
      <c r="C23" s="69">
        <f>'Tableau de résultat'!E26</f>
        <v>0</v>
      </c>
      <c r="D23" s="63" t="s">
        <v>172</v>
      </c>
      <c r="E23" s="69">
        <f>'Tableau de résultat'!C26</f>
        <v>0</v>
      </c>
      <c r="F23" s="237" t="s">
        <v>175</v>
      </c>
      <c r="G23" s="69"/>
      <c r="H23" s="89"/>
    </row>
    <row r="24" spans="2:8" s="66" customFormat="1">
      <c r="B24" s="83" t="s">
        <v>159</v>
      </c>
      <c r="C24" s="74">
        <f>SUM(C20:C23)</f>
        <v>0</v>
      </c>
      <c r="D24" s="76" t="s">
        <v>159</v>
      </c>
      <c r="E24" s="74">
        <f>SUM(E20:E23)</f>
        <v>0</v>
      </c>
      <c r="F24" s="238"/>
      <c r="G24" s="70">
        <f>C24-E24</f>
        <v>0</v>
      </c>
      <c r="H24" s="90" t="e">
        <f>(G24/C11)*100</f>
        <v>#DIV/0!</v>
      </c>
    </row>
    <row r="25" spans="2:8">
      <c r="B25" s="80" t="s">
        <v>173</v>
      </c>
      <c r="C25" s="74">
        <f>'Tableau de résultat'!E32</f>
        <v>0</v>
      </c>
      <c r="D25" s="72" t="s">
        <v>174</v>
      </c>
      <c r="E25" s="74">
        <f>'Tableau de résultat'!C32</f>
        <v>0</v>
      </c>
      <c r="F25" s="73" t="s">
        <v>82</v>
      </c>
      <c r="G25" s="74">
        <f>C25-E25</f>
        <v>0</v>
      </c>
      <c r="H25" s="90" t="e">
        <f>(G25/C11)*100</f>
        <v>#DIV/0!</v>
      </c>
    </row>
    <row r="26" spans="2:8">
      <c r="B26" s="81" t="s">
        <v>175</v>
      </c>
      <c r="C26" s="68" t="str">
        <f>IF(G24&gt;0,G24,"")</f>
        <v/>
      </c>
      <c r="D26" s="75" t="s">
        <v>175</v>
      </c>
      <c r="E26" s="68" t="str">
        <f>IF(G24&lt;0,-G24,"")</f>
        <v/>
      </c>
      <c r="F26" s="75"/>
      <c r="G26" s="68"/>
      <c r="H26" s="89"/>
    </row>
    <row r="27" spans="2:8">
      <c r="B27" s="82" t="s">
        <v>82</v>
      </c>
      <c r="C27" s="69" t="str">
        <f>IF(G25&gt;0,G25,"")</f>
        <v/>
      </c>
      <c r="D27" s="63" t="s">
        <v>82</v>
      </c>
      <c r="E27" s="69" t="str">
        <f>IF(G25&lt;0,-G25,"")</f>
        <v/>
      </c>
      <c r="G27" s="69"/>
      <c r="H27" s="89"/>
    </row>
    <row r="28" spans="2:8">
      <c r="B28" s="82"/>
      <c r="C28" s="69"/>
      <c r="D28" s="63" t="s">
        <v>176</v>
      </c>
      <c r="E28" s="69"/>
      <c r="G28" s="69"/>
      <c r="H28" s="89"/>
    </row>
    <row r="29" spans="2:8">
      <c r="B29" s="82"/>
      <c r="C29" s="69"/>
      <c r="D29" s="63" t="s">
        <v>124</v>
      </c>
      <c r="E29" s="69"/>
      <c r="G29" s="69"/>
      <c r="H29" s="89"/>
    </row>
    <row r="30" spans="2:8" s="66" customFormat="1">
      <c r="B30" s="83" t="s">
        <v>159</v>
      </c>
      <c r="C30" s="74">
        <f>SUM(C26:C29)</f>
        <v>0</v>
      </c>
      <c r="D30" s="76" t="s">
        <v>159</v>
      </c>
      <c r="E30" s="74">
        <f>SUM(E26:E29)</f>
        <v>0</v>
      </c>
      <c r="F30" s="77" t="s">
        <v>21</v>
      </c>
      <c r="G30" s="70">
        <f>C30-E30</f>
        <v>0</v>
      </c>
      <c r="H30" s="90" t="e">
        <f>(G30/C11)*100</f>
        <v>#DIV/0!</v>
      </c>
    </row>
    <row r="31" spans="2:8" ht="16.5" thickBot="1">
      <c r="B31" s="84" t="s">
        <v>210</v>
      </c>
      <c r="C31" s="87">
        <f>'Tableau de résultat'!E30</f>
        <v>0</v>
      </c>
      <c r="D31" s="85" t="s">
        <v>177</v>
      </c>
      <c r="E31" s="87">
        <f>'Tableau de résultat'!C30</f>
        <v>0</v>
      </c>
      <c r="F31" s="86" t="s">
        <v>245</v>
      </c>
      <c r="G31" s="87">
        <f>C31-E31</f>
        <v>0</v>
      </c>
      <c r="H31" s="91"/>
    </row>
  </sheetData>
  <sheetProtection sheet="1" objects="1" scenarios="1"/>
  <mergeCells count="6">
    <mergeCell ref="B2:H2"/>
    <mergeCell ref="D9:D10"/>
    <mergeCell ref="F13:F14"/>
    <mergeCell ref="F23:F24"/>
    <mergeCell ref="B3:C3"/>
    <mergeCell ref="D3:E3"/>
  </mergeCells>
  <phoneticPr fontId="1" type="noConversion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E28"/>
  <sheetViews>
    <sheetView showGridLines="0" showZeros="0" workbookViewId="0">
      <selection activeCell="B2" sqref="B2:E2"/>
    </sheetView>
  </sheetViews>
  <sheetFormatPr baseColWidth="10" defaultRowHeight="15.75"/>
  <cols>
    <col min="1" max="1" width="3.7109375" style="29" customWidth="1"/>
    <col min="2" max="2" width="4.7109375" style="29" customWidth="1"/>
    <col min="3" max="3" width="76.7109375" style="29" customWidth="1"/>
    <col min="4" max="5" width="12.7109375" style="29" customWidth="1"/>
    <col min="6" max="16384" width="11.42578125" style="29"/>
  </cols>
  <sheetData>
    <row r="1" spans="2:5" ht="16.5" thickBot="1">
      <c r="E1" s="92"/>
    </row>
    <row r="2" spans="2:5" ht="16.5" thickBot="1">
      <c r="B2" s="229" t="s">
        <v>311</v>
      </c>
      <c r="C2" s="230"/>
      <c r="D2" s="230"/>
      <c r="E2" s="231"/>
    </row>
    <row r="3" spans="2:5">
      <c r="B3" s="241" t="s">
        <v>298</v>
      </c>
      <c r="C3" s="242"/>
      <c r="D3" s="110" t="s">
        <v>178</v>
      </c>
      <c r="E3" s="111" t="s">
        <v>179</v>
      </c>
    </row>
    <row r="4" spans="2:5">
      <c r="B4" s="112"/>
      <c r="C4" s="108" t="s">
        <v>180</v>
      </c>
      <c r="D4" s="101">
        <f>-SIG!G14</f>
        <v>0</v>
      </c>
      <c r="E4" s="113"/>
    </row>
    <row r="5" spans="2:5">
      <c r="B5" s="114">
        <v>75</v>
      </c>
      <c r="C5" s="93" t="s">
        <v>181</v>
      </c>
      <c r="D5" s="102"/>
      <c r="E5" s="115">
        <f>'Tableau de résultat'!E11</f>
        <v>0</v>
      </c>
    </row>
    <row r="6" spans="2:5">
      <c r="B6" s="114">
        <v>765</v>
      </c>
      <c r="C6" s="93" t="s">
        <v>182</v>
      </c>
      <c r="D6" s="102"/>
      <c r="E6" s="115">
        <f>'Tableau de résultat'!E22</f>
        <v>0</v>
      </c>
    </row>
    <row r="7" spans="2:5">
      <c r="B7" s="114">
        <v>766</v>
      </c>
      <c r="C7" s="93" t="s">
        <v>183</v>
      </c>
      <c r="D7" s="102"/>
      <c r="E7" s="115">
        <f>'Tableau de résultat'!E24</f>
        <v>0</v>
      </c>
    </row>
    <row r="8" spans="2:5" s="31" customFormat="1">
      <c r="B8" s="116"/>
      <c r="C8" s="95" t="s">
        <v>184</v>
      </c>
      <c r="D8" s="103"/>
      <c r="E8" s="117">
        <f>SUM(E4:E7)</f>
        <v>0</v>
      </c>
    </row>
    <row r="9" spans="2:5">
      <c r="B9" s="114">
        <v>65</v>
      </c>
      <c r="C9" s="93" t="s">
        <v>185</v>
      </c>
      <c r="D9" s="102">
        <f>'Tableau de résultat'!C17</f>
        <v>0</v>
      </c>
      <c r="E9" s="115"/>
    </row>
    <row r="10" spans="2:5">
      <c r="B10" s="114">
        <v>661</v>
      </c>
      <c r="C10" s="93" t="s">
        <v>186</v>
      </c>
      <c r="D10" s="102">
        <f>'Tableau de résultat'!C21</f>
        <v>0</v>
      </c>
      <c r="E10" s="115"/>
    </row>
    <row r="11" spans="2:5">
      <c r="B11" s="114">
        <v>665</v>
      </c>
      <c r="C11" s="93" t="s">
        <v>187</v>
      </c>
      <c r="D11" s="102">
        <f>'Tableau de résultat'!C23</f>
        <v>0</v>
      </c>
      <c r="E11" s="115"/>
    </row>
    <row r="12" spans="2:5">
      <c r="B12" s="114">
        <v>666</v>
      </c>
      <c r="C12" s="93" t="s">
        <v>188</v>
      </c>
      <c r="D12" s="102">
        <f>'Tableau de résultat'!C22</f>
        <v>0</v>
      </c>
      <c r="E12" s="115"/>
    </row>
    <row r="13" spans="2:5">
      <c r="B13" s="114">
        <v>667</v>
      </c>
      <c r="C13" s="93" t="s">
        <v>189</v>
      </c>
      <c r="D13" s="104">
        <f>'Tableau de résultat'!C24</f>
        <v>0</v>
      </c>
      <c r="E13" s="115"/>
    </row>
    <row r="14" spans="2:5" s="31" customFormat="1">
      <c r="B14" s="118"/>
      <c r="C14" s="109" t="s">
        <v>190</v>
      </c>
      <c r="D14" s="105">
        <f>SUM(D9:D13)</f>
        <v>0</v>
      </c>
      <c r="E14" s="119"/>
    </row>
    <row r="15" spans="2:5" s="31" customFormat="1">
      <c r="B15" s="120"/>
      <c r="C15" s="107" t="s">
        <v>191</v>
      </c>
      <c r="D15" s="245">
        <f>-D4+E8-D14</f>
        <v>0</v>
      </c>
      <c r="E15" s="246"/>
    </row>
    <row r="16" spans="2:5">
      <c r="B16" s="243" t="s">
        <v>299</v>
      </c>
      <c r="C16" s="244"/>
      <c r="D16" s="221" t="s">
        <v>192</v>
      </c>
      <c r="E16" s="121" t="s">
        <v>179</v>
      </c>
    </row>
    <row r="17" spans="2:5">
      <c r="B17" s="112"/>
      <c r="C17" s="100" t="s">
        <v>193</v>
      </c>
      <c r="D17" s="101">
        <f>'Tableau de résultat'!E36</f>
        <v>0</v>
      </c>
      <c r="E17" s="113"/>
    </row>
    <row r="18" spans="2:5">
      <c r="B18" s="114">
        <v>681</v>
      </c>
      <c r="C18" s="96" t="s">
        <v>194</v>
      </c>
      <c r="D18" s="102"/>
      <c r="E18" s="115">
        <f>SIG!E17</f>
        <v>0</v>
      </c>
    </row>
    <row r="19" spans="2:5">
      <c r="B19" s="114">
        <v>686</v>
      </c>
      <c r="C19" s="96" t="s">
        <v>195</v>
      </c>
      <c r="D19" s="102"/>
      <c r="E19" s="115">
        <f>'Tableau de résultat'!C20</f>
        <v>0</v>
      </c>
    </row>
    <row r="20" spans="2:5">
      <c r="B20" s="114">
        <v>687</v>
      </c>
      <c r="C20" s="96" t="s">
        <v>196</v>
      </c>
      <c r="D20" s="102"/>
      <c r="E20" s="115">
        <f>'Tableau de résultat'!C31</f>
        <v>0</v>
      </c>
    </row>
    <row r="21" spans="2:5">
      <c r="B21" s="114">
        <v>675</v>
      </c>
      <c r="C21" s="96" t="s">
        <v>197</v>
      </c>
      <c r="D21" s="102"/>
      <c r="E21" s="115">
        <f>'Tableau de résultat'!C30</f>
        <v>0</v>
      </c>
    </row>
    <row r="22" spans="2:5" s="31" customFormat="1">
      <c r="B22" s="116"/>
      <c r="C22" s="106" t="s">
        <v>198</v>
      </c>
      <c r="D22" s="103"/>
      <c r="E22" s="117">
        <f>SUM(E17:E21)</f>
        <v>0</v>
      </c>
    </row>
    <row r="23" spans="2:5">
      <c r="B23" s="114">
        <v>781</v>
      </c>
      <c r="C23" s="96" t="s">
        <v>199</v>
      </c>
      <c r="D23" s="102">
        <f>'Tableau de résultat'!E10</f>
        <v>0</v>
      </c>
      <c r="E23" s="115"/>
    </row>
    <row r="24" spans="2:5">
      <c r="B24" s="114">
        <v>786</v>
      </c>
      <c r="C24" s="96" t="s">
        <v>200</v>
      </c>
      <c r="D24" s="102">
        <f>'Tableau de résultat'!E23</f>
        <v>0</v>
      </c>
      <c r="E24" s="115"/>
    </row>
    <row r="25" spans="2:5">
      <c r="B25" s="114">
        <v>787</v>
      </c>
      <c r="C25" s="96" t="s">
        <v>201</v>
      </c>
      <c r="D25" s="102">
        <f>'Tableau de résultat'!E23</f>
        <v>0</v>
      </c>
      <c r="E25" s="115"/>
    </row>
    <row r="26" spans="2:5">
      <c r="B26" s="114">
        <v>775</v>
      </c>
      <c r="C26" s="96" t="s">
        <v>202</v>
      </c>
      <c r="D26" s="102">
        <f>'Tableau de résultat'!E30</f>
        <v>0</v>
      </c>
      <c r="E26" s="115"/>
    </row>
    <row r="27" spans="2:5" s="31" customFormat="1">
      <c r="B27" s="118"/>
      <c r="C27" s="97" t="s">
        <v>203</v>
      </c>
      <c r="D27" s="105">
        <f>SUM(D23:D26)</f>
        <v>0</v>
      </c>
      <c r="E27" s="119"/>
    </row>
    <row r="28" spans="2:5" s="31" customFormat="1" ht="16.5" thickBot="1">
      <c r="B28" s="122"/>
      <c r="C28" s="123" t="s">
        <v>204</v>
      </c>
      <c r="D28" s="247">
        <f>-D17+E22-D27</f>
        <v>0</v>
      </c>
      <c r="E28" s="248"/>
    </row>
  </sheetData>
  <sheetProtection sheet="1" objects="1" scenarios="1"/>
  <mergeCells count="5">
    <mergeCell ref="B2:E2"/>
    <mergeCell ref="B3:C3"/>
    <mergeCell ref="B16:C16"/>
    <mergeCell ref="D15:E15"/>
    <mergeCell ref="D28:E28"/>
  </mergeCells>
  <phoneticPr fontId="1" type="noConversion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3"/>
  <dimension ref="B1:G44"/>
  <sheetViews>
    <sheetView showGridLines="0" showZeros="0" workbookViewId="0">
      <selection activeCell="B2" sqref="B2:G2"/>
    </sheetView>
  </sheetViews>
  <sheetFormatPr baseColWidth="10" defaultRowHeight="15.75"/>
  <cols>
    <col min="1" max="1" width="3.7109375" style="63" customWidth="1"/>
    <col min="2" max="2" width="42.7109375" style="63" customWidth="1"/>
    <col min="3" max="5" width="12.7109375" style="63" customWidth="1"/>
    <col min="6" max="6" width="38.42578125" style="63" customWidth="1"/>
    <col min="7" max="7" width="12.7109375" style="63" customWidth="1"/>
    <col min="8" max="16384" width="11.42578125" style="63"/>
  </cols>
  <sheetData>
    <row r="1" spans="2:7" ht="16.5" thickBot="1"/>
    <row r="2" spans="2:7" s="66" customFormat="1" ht="16.5" thickBot="1">
      <c r="B2" s="249" t="s">
        <v>309</v>
      </c>
      <c r="C2" s="250"/>
      <c r="D2" s="250"/>
      <c r="E2" s="250"/>
      <c r="F2" s="250"/>
      <c r="G2" s="251"/>
    </row>
    <row r="3" spans="2:7" s="66" customFormat="1">
      <c r="B3" s="184" t="s">
        <v>7</v>
      </c>
      <c r="C3" s="185" t="s">
        <v>8</v>
      </c>
      <c r="D3" s="185" t="s">
        <v>37</v>
      </c>
      <c r="E3" s="185" t="s">
        <v>9</v>
      </c>
      <c r="F3" s="185" t="s">
        <v>10</v>
      </c>
      <c r="G3" s="186" t="s">
        <v>0</v>
      </c>
    </row>
    <row r="4" spans="2:7" s="66" customFormat="1">
      <c r="B4" s="154" t="s">
        <v>11</v>
      </c>
      <c r="C4" s="131"/>
      <c r="D4" s="131"/>
      <c r="E4" s="131"/>
      <c r="F4" s="129" t="s">
        <v>12</v>
      </c>
      <c r="G4" s="155"/>
    </row>
    <row r="5" spans="2:7">
      <c r="B5" s="156" t="s">
        <v>40</v>
      </c>
      <c r="C5" s="130"/>
      <c r="D5" s="130"/>
      <c r="E5" s="130"/>
      <c r="F5" s="130" t="s">
        <v>14</v>
      </c>
      <c r="G5" s="157">
        <f>Balance!G5</f>
        <v>0</v>
      </c>
    </row>
    <row r="6" spans="2:7">
      <c r="B6" s="158" t="s">
        <v>13</v>
      </c>
      <c r="C6" s="132">
        <f>Balance!F12</f>
        <v>0</v>
      </c>
      <c r="D6" s="132">
        <f>Balance!G22+Balance!G26</f>
        <v>0</v>
      </c>
      <c r="E6" s="132">
        <f>C6-D6</f>
        <v>0</v>
      </c>
      <c r="F6" s="130" t="s">
        <v>15</v>
      </c>
      <c r="G6" s="157"/>
    </row>
    <row r="7" spans="2:7">
      <c r="B7" s="156" t="s">
        <v>41</v>
      </c>
      <c r="C7" s="132"/>
      <c r="D7" s="132"/>
      <c r="E7" s="132"/>
      <c r="F7" s="130"/>
      <c r="G7" s="157"/>
    </row>
    <row r="8" spans="2:7">
      <c r="B8" s="158" t="s">
        <v>39</v>
      </c>
      <c r="C8" s="132">
        <f>Balance!F13</f>
        <v>0</v>
      </c>
      <c r="D8" s="132"/>
      <c r="E8" s="132">
        <f>C8-D8</f>
        <v>0</v>
      </c>
      <c r="F8" s="130" t="s">
        <v>17</v>
      </c>
      <c r="G8" s="157">
        <f>Balance!G6</f>
        <v>0</v>
      </c>
    </row>
    <row r="9" spans="2:7">
      <c r="B9" s="158" t="s">
        <v>16</v>
      </c>
      <c r="C9" s="132">
        <f>Balance!F14</f>
        <v>0</v>
      </c>
      <c r="D9" s="132">
        <f>Balance!G23+Balance!G27</f>
        <v>0</v>
      </c>
      <c r="E9" s="132">
        <f>C9-D9</f>
        <v>0</v>
      </c>
      <c r="F9" s="130" t="s">
        <v>19</v>
      </c>
      <c r="G9" s="157"/>
    </row>
    <row r="10" spans="2:7">
      <c r="B10" s="158" t="s">
        <v>18</v>
      </c>
      <c r="C10" s="132">
        <f>Balance!F15</f>
        <v>0</v>
      </c>
      <c r="D10" s="132">
        <f>Balance!G24+Balance!G28</f>
        <v>0</v>
      </c>
      <c r="E10" s="132">
        <f>C10-D10</f>
        <v>0</v>
      </c>
      <c r="F10" s="130" t="s">
        <v>20</v>
      </c>
      <c r="G10" s="157"/>
    </row>
    <row r="11" spans="2:7">
      <c r="B11" s="158" t="s">
        <v>89</v>
      </c>
      <c r="C11" s="132">
        <f>Balance!F16</f>
        <v>0</v>
      </c>
      <c r="D11" s="132">
        <f>Balance!G25</f>
        <v>0</v>
      </c>
      <c r="E11" s="132">
        <f>C11-D11</f>
        <v>0</v>
      </c>
      <c r="F11" s="135" t="s">
        <v>21</v>
      </c>
      <c r="G11" s="157">
        <f>E34-(G5+G8+G13+G17+G32+G33)</f>
        <v>0</v>
      </c>
    </row>
    <row r="12" spans="2:7">
      <c r="B12" s="158" t="s">
        <v>209</v>
      </c>
      <c r="C12" s="132">
        <f>Balance!F17</f>
        <v>0</v>
      </c>
      <c r="D12" s="69"/>
      <c r="E12" s="69">
        <f>C12-D12</f>
        <v>0</v>
      </c>
      <c r="F12" s="130" t="s">
        <v>44</v>
      </c>
      <c r="G12" s="89"/>
    </row>
    <row r="13" spans="2:7">
      <c r="B13" s="156" t="s">
        <v>42</v>
      </c>
      <c r="C13" s="132"/>
      <c r="D13" s="132"/>
      <c r="E13" s="132"/>
      <c r="F13" s="130" t="s">
        <v>45</v>
      </c>
      <c r="G13" s="89">
        <f>Balance!G7</f>
        <v>0</v>
      </c>
    </row>
    <row r="14" spans="2:7">
      <c r="B14" s="158" t="s">
        <v>224</v>
      </c>
      <c r="C14" s="132">
        <f>Balance!F18</f>
        <v>0</v>
      </c>
      <c r="D14" s="130"/>
      <c r="E14" s="132">
        <f>C14-D14</f>
        <v>0</v>
      </c>
      <c r="F14" s="130"/>
      <c r="G14" s="89"/>
    </row>
    <row r="15" spans="2:7">
      <c r="B15" s="158" t="s">
        <v>47</v>
      </c>
      <c r="C15" s="132">
        <f>Balance!F19</f>
        <v>0</v>
      </c>
      <c r="D15" s="132">
        <f>Balance!G29</f>
        <v>0</v>
      </c>
      <c r="E15" s="132">
        <f>C15-D15</f>
        <v>0</v>
      </c>
      <c r="F15" s="136" t="s">
        <v>23</v>
      </c>
      <c r="G15" s="159">
        <f>SUM(G5:G13)</f>
        <v>0</v>
      </c>
    </row>
    <row r="16" spans="2:7">
      <c r="B16" s="158" t="s">
        <v>22</v>
      </c>
      <c r="C16" s="133">
        <f>Balance!F20+Balance!F21</f>
        <v>0</v>
      </c>
      <c r="D16" s="133"/>
      <c r="E16" s="133">
        <f>C16-D16</f>
        <v>0</v>
      </c>
      <c r="F16" s="130" t="s">
        <v>24</v>
      </c>
      <c r="G16" s="157">
        <f>Balance!G8+Balance!G9</f>
        <v>0</v>
      </c>
    </row>
    <row r="17" spans="2:7" s="66" customFormat="1">
      <c r="B17" s="160" t="s">
        <v>23</v>
      </c>
      <c r="C17" s="134">
        <f>SUM(C6:C16)</f>
        <v>0</v>
      </c>
      <c r="D17" s="134">
        <f>SUM(D6:D16)</f>
        <v>0</v>
      </c>
      <c r="E17" s="134">
        <f>C17-D17</f>
        <v>0</v>
      </c>
      <c r="F17" s="137" t="s">
        <v>26</v>
      </c>
      <c r="G17" s="161">
        <f>G16</f>
        <v>0</v>
      </c>
    </row>
    <row r="18" spans="2:7" s="66" customFormat="1">
      <c r="B18" s="162" t="s">
        <v>25</v>
      </c>
      <c r="C18" s="139"/>
      <c r="D18" s="139"/>
      <c r="E18" s="139"/>
      <c r="F18" s="142" t="s">
        <v>28</v>
      </c>
      <c r="G18" s="163"/>
    </row>
    <row r="19" spans="2:7">
      <c r="B19" s="164" t="s">
        <v>214</v>
      </c>
      <c r="C19" s="99"/>
      <c r="D19" s="99"/>
      <c r="E19" s="99"/>
      <c r="F19" s="143" t="s">
        <v>300</v>
      </c>
      <c r="G19" s="165"/>
    </row>
    <row r="20" spans="2:7">
      <c r="B20" s="166" t="s">
        <v>208</v>
      </c>
      <c r="C20" s="140">
        <f>SUM(Balance!F30:F33)</f>
        <v>0</v>
      </c>
      <c r="D20" s="140"/>
      <c r="E20" s="140">
        <f>C20-D20</f>
        <v>0</v>
      </c>
      <c r="F20" s="130" t="s">
        <v>301</v>
      </c>
      <c r="G20" s="167">
        <f>Balance!G10+Balance!G11+Balance!G63+Balance!G64</f>
        <v>0</v>
      </c>
    </row>
    <row r="21" spans="2:7">
      <c r="B21" s="166" t="s">
        <v>207</v>
      </c>
      <c r="C21" s="140">
        <f>Balance!F34</f>
        <v>0</v>
      </c>
      <c r="D21" s="140"/>
      <c r="E21" s="140">
        <f>C21-D21</f>
        <v>0</v>
      </c>
      <c r="F21" s="143" t="s">
        <v>227</v>
      </c>
      <c r="G21" s="168"/>
    </row>
    <row r="22" spans="2:7">
      <c r="B22" s="166" t="s">
        <v>94</v>
      </c>
      <c r="C22" s="140">
        <f>Balance!F35</f>
        <v>0</v>
      </c>
      <c r="D22" s="140">
        <f>Balance!G37</f>
        <v>0</v>
      </c>
      <c r="E22" s="140">
        <f>C22-D22</f>
        <v>0</v>
      </c>
      <c r="F22" s="146" t="s">
        <v>289</v>
      </c>
      <c r="G22" s="168"/>
    </row>
    <row r="23" spans="2:7">
      <c r="B23" s="166" t="s">
        <v>27</v>
      </c>
      <c r="C23" s="140">
        <f>Balance!F36</f>
        <v>0</v>
      </c>
      <c r="D23" s="140">
        <f>Balance!G38</f>
        <v>0</v>
      </c>
      <c r="E23" s="140">
        <f>C23-D23</f>
        <v>0</v>
      </c>
      <c r="F23" s="143" t="s">
        <v>30</v>
      </c>
      <c r="G23" s="167">
        <f>Balance!G39+Balance!G40</f>
        <v>0</v>
      </c>
    </row>
    <row r="24" spans="2:7">
      <c r="B24" s="166" t="s">
        <v>226</v>
      </c>
      <c r="C24" s="140">
        <f>Balance!F42</f>
        <v>0</v>
      </c>
      <c r="D24" s="140"/>
      <c r="E24" s="140">
        <f>C24-D24</f>
        <v>0</v>
      </c>
      <c r="F24" s="144" t="s">
        <v>31</v>
      </c>
      <c r="G24" s="167">
        <f>SUM(Balance!G49:G55)</f>
        <v>0</v>
      </c>
    </row>
    <row r="25" spans="2:7">
      <c r="B25" s="169" t="s">
        <v>283</v>
      </c>
      <c r="C25" s="140"/>
      <c r="D25" s="140"/>
      <c r="E25" s="140"/>
      <c r="G25" s="167"/>
    </row>
    <row r="26" spans="2:7">
      <c r="B26" s="166" t="s">
        <v>215</v>
      </c>
      <c r="C26" s="140">
        <f>SUM(Balance!F44:F47)</f>
        <v>0</v>
      </c>
      <c r="D26" s="140">
        <f>Balance!G60</f>
        <v>0</v>
      </c>
      <c r="E26" s="140">
        <f t="shared" ref="E26:E31" si="0">C26-D26</f>
        <v>0</v>
      </c>
      <c r="F26" s="252" t="s">
        <v>282</v>
      </c>
      <c r="G26" s="167"/>
    </row>
    <row r="27" spans="2:7">
      <c r="B27" s="166" t="s">
        <v>29</v>
      </c>
      <c r="C27" s="140">
        <f>Balance!F43</f>
        <v>0</v>
      </c>
      <c r="D27" s="140"/>
      <c r="E27" s="140">
        <f t="shared" si="0"/>
        <v>0</v>
      </c>
      <c r="F27" s="253"/>
      <c r="G27" s="167">
        <f>Balance!G41</f>
        <v>0</v>
      </c>
    </row>
    <row r="28" spans="2:7">
      <c r="B28" s="166" t="s">
        <v>225</v>
      </c>
      <c r="C28" s="140">
        <f>Balance!F61+Balance!F62</f>
        <v>0</v>
      </c>
      <c r="D28" s="140">
        <f>Balance!G66</f>
        <v>0</v>
      </c>
      <c r="E28" s="140">
        <f t="shared" si="0"/>
        <v>0</v>
      </c>
      <c r="F28" s="99"/>
      <c r="G28" s="170"/>
    </row>
    <row r="29" spans="2:7">
      <c r="B29" s="166" t="s">
        <v>281</v>
      </c>
      <c r="C29" s="140">
        <f>Balance!F56</f>
        <v>0</v>
      </c>
      <c r="D29" s="140"/>
      <c r="E29" s="140">
        <f t="shared" si="0"/>
        <v>0</v>
      </c>
      <c r="F29" s="145" t="s">
        <v>308</v>
      </c>
      <c r="G29" s="167">
        <f>Balance!G48</f>
        <v>0</v>
      </c>
    </row>
    <row r="30" spans="2:7">
      <c r="B30" s="166" t="s">
        <v>32</v>
      </c>
      <c r="C30" s="140">
        <f>Balance!F65</f>
        <v>0</v>
      </c>
      <c r="D30" s="140"/>
      <c r="E30" s="140">
        <f t="shared" si="0"/>
        <v>0</v>
      </c>
      <c r="F30" s="130"/>
      <c r="G30" s="165"/>
    </row>
    <row r="31" spans="2:7">
      <c r="B31" s="171" t="s">
        <v>286</v>
      </c>
      <c r="C31" s="141">
        <f>Balance!F58</f>
        <v>0</v>
      </c>
      <c r="D31" s="141"/>
      <c r="E31" s="141">
        <f t="shared" si="0"/>
        <v>0</v>
      </c>
      <c r="F31" s="143" t="s">
        <v>285</v>
      </c>
      <c r="G31" s="172">
        <f>Balance!G59</f>
        <v>0</v>
      </c>
    </row>
    <row r="32" spans="2:7" s="66" customFormat="1">
      <c r="B32" s="173" t="s">
        <v>26</v>
      </c>
      <c r="C32" s="138">
        <f>SUM(C20:C31)</f>
        <v>0</v>
      </c>
      <c r="D32" s="138">
        <f>SUM(D20:D31)</f>
        <v>0</v>
      </c>
      <c r="E32" s="138">
        <f>SUM(E20:E31)</f>
        <v>0</v>
      </c>
      <c r="F32" s="152" t="s">
        <v>33</v>
      </c>
      <c r="G32" s="174">
        <f>SUM(G20:G31)</f>
        <v>0</v>
      </c>
    </row>
    <row r="33" spans="2:7">
      <c r="B33" s="175" t="s">
        <v>287</v>
      </c>
      <c r="C33" s="147">
        <f>Balance!F57</f>
        <v>0</v>
      </c>
      <c r="D33" s="147"/>
      <c r="E33" s="147">
        <f>C33</f>
        <v>0</v>
      </c>
      <c r="F33" s="153" t="s">
        <v>288</v>
      </c>
      <c r="G33" s="176"/>
    </row>
    <row r="34" spans="2:7" s="66" customFormat="1">
      <c r="B34" s="177" t="s">
        <v>34</v>
      </c>
      <c r="C34" s="148">
        <f>C17+C32+C33</f>
        <v>0</v>
      </c>
      <c r="D34" s="148">
        <f>D17+D32+D33</f>
        <v>0</v>
      </c>
      <c r="E34" s="148">
        <f>E17+E32+E33</f>
        <v>0</v>
      </c>
      <c r="F34" s="151" t="s">
        <v>34</v>
      </c>
      <c r="G34" s="178">
        <f>E34</f>
        <v>0</v>
      </c>
    </row>
    <row r="35" spans="2:7">
      <c r="B35" s="199" t="s">
        <v>284</v>
      </c>
      <c r="C35" s="149"/>
      <c r="D35" s="149"/>
      <c r="E35" s="100"/>
      <c r="F35" s="98" t="s">
        <v>302</v>
      </c>
      <c r="G35" s="179"/>
    </row>
    <row r="36" spans="2:7" ht="16.5" thickBot="1">
      <c r="B36" s="128"/>
      <c r="C36" s="180"/>
      <c r="D36" s="180"/>
      <c r="E36" s="182"/>
      <c r="F36" s="181" t="s">
        <v>303</v>
      </c>
      <c r="G36" s="183">
        <f>Balance!G63+Balance!G64</f>
        <v>0</v>
      </c>
    </row>
    <row r="44" spans="2:7" ht="10.5" customHeight="1"/>
  </sheetData>
  <sheetProtection sheet="1" objects="1" scenarios="1"/>
  <mergeCells count="2">
    <mergeCell ref="B2:G2"/>
    <mergeCell ref="F26:F27"/>
  </mergeCells>
  <phoneticPr fontId="0" type="noConversion"/>
  <pageMargins left="0" right="0" top="0" bottom="0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4"/>
  <dimension ref="B1:E11"/>
  <sheetViews>
    <sheetView showGridLines="0" showZeros="0" workbookViewId="0">
      <selection activeCell="B2" sqref="B2:E2"/>
    </sheetView>
  </sheetViews>
  <sheetFormatPr baseColWidth="10" defaultRowHeight="15.75"/>
  <cols>
    <col min="1" max="1" width="3.7109375" style="29" customWidth="1"/>
    <col min="2" max="2" width="40.7109375" style="29" customWidth="1"/>
    <col min="3" max="3" width="12.7109375" style="29" customWidth="1"/>
    <col min="4" max="4" width="40.7109375" style="29" customWidth="1"/>
    <col min="5" max="5" width="12.7109375" style="29" customWidth="1"/>
    <col min="6" max="16384" width="11.42578125" style="29"/>
  </cols>
  <sheetData>
    <row r="1" spans="2:5" ht="16.5" thickBot="1"/>
    <row r="2" spans="2:5" ht="16.5" thickBot="1">
      <c r="B2" s="223" t="s">
        <v>310</v>
      </c>
      <c r="C2" s="224"/>
      <c r="D2" s="224"/>
      <c r="E2" s="254"/>
    </row>
    <row r="3" spans="2:5" ht="16.5" thickBot="1">
      <c r="B3" s="192" t="s">
        <v>7</v>
      </c>
      <c r="C3" s="193" t="s">
        <v>0</v>
      </c>
      <c r="D3" s="194" t="s">
        <v>10</v>
      </c>
      <c r="E3" s="195" t="s">
        <v>0</v>
      </c>
    </row>
    <row r="4" spans="2:5">
      <c r="B4" s="127" t="s">
        <v>3</v>
      </c>
      <c r="C4" s="124">
        <f>'Bilan Financier'!C17</f>
        <v>0</v>
      </c>
      <c r="D4" s="189" t="s">
        <v>4</v>
      </c>
      <c r="E4" s="124">
        <f>'Bilan Financier'!G15+'Bilan Financier'!G17+'Bilan Financier'!G20-'Bilan Financier'!G36+'Bilan Financier'!D34</f>
        <v>0</v>
      </c>
    </row>
    <row r="5" spans="2:5">
      <c r="B5" s="114" t="s">
        <v>35</v>
      </c>
      <c r="C5" s="125">
        <f>SUM('Bilan Financier'!C20:C27)+'Bilan Financier'!C31+'Bilan Financier'!C33</f>
        <v>0</v>
      </c>
      <c r="D5" s="94" t="s">
        <v>36</v>
      </c>
      <c r="E5" s="125">
        <f>'Bilan Financier'!G23+'Bilan Financier'!G24+'Bilan Financier'!G31</f>
        <v>0</v>
      </c>
    </row>
    <row r="6" spans="2:5">
      <c r="B6" s="114" t="s">
        <v>205</v>
      </c>
      <c r="C6" s="125">
        <f>'Bilan Financier'!C28+'Bilan Financier'!C29</f>
        <v>0</v>
      </c>
      <c r="D6" s="94" t="s">
        <v>206</v>
      </c>
      <c r="E6" s="125">
        <f>'Bilan Financier'!G27+'Bilan Financier'!G29</f>
        <v>0</v>
      </c>
    </row>
    <row r="7" spans="2:5" ht="16.5" thickBot="1">
      <c r="B7" s="190" t="s">
        <v>5</v>
      </c>
      <c r="C7" s="126">
        <f>'Bilan Financier'!C30</f>
        <v>0</v>
      </c>
      <c r="D7" s="191" t="s">
        <v>6</v>
      </c>
      <c r="E7" s="126">
        <f>'Bilan Financier'!G36</f>
        <v>0</v>
      </c>
    </row>
    <row r="8" spans="2:5" s="31" customFormat="1" ht="16.5" thickBot="1">
      <c r="B8" s="196" t="s">
        <v>159</v>
      </c>
      <c r="C8" s="197">
        <f>SUM(C4:C7)</f>
        <v>0</v>
      </c>
      <c r="D8" s="198" t="s">
        <v>159</v>
      </c>
      <c r="E8" s="197">
        <f>SUM(E4:E7)</f>
        <v>0</v>
      </c>
    </row>
    <row r="10" spans="2:5">
      <c r="E10" s="187"/>
    </row>
    <row r="11" spans="2:5">
      <c r="E11" s="188"/>
    </row>
  </sheetData>
  <sheetProtection sheet="1" objects="1" scenarios="1"/>
  <mergeCells count="1">
    <mergeCell ref="B2:E2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5"/>
  <dimension ref="B1:D17"/>
  <sheetViews>
    <sheetView showGridLines="0" showZeros="0" workbookViewId="0">
      <selection activeCell="B2" sqref="B2:D2"/>
    </sheetView>
  </sheetViews>
  <sheetFormatPr baseColWidth="10" defaultRowHeight="15.75"/>
  <cols>
    <col min="1" max="1" width="3.7109375" style="63" customWidth="1"/>
    <col min="2" max="2" width="3.7109375" style="64" customWidth="1"/>
    <col min="3" max="3" width="60.7109375" style="63" customWidth="1"/>
    <col min="4" max="4" width="12.7109375" style="63" customWidth="1"/>
    <col min="5" max="16384" width="11.42578125" style="63"/>
  </cols>
  <sheetData>
    <row r="1" spans="2:4" ht="16.5" thickBot="1"/>
    <row r="2" spans="2:4" ht="16.5" thickBot="1">
      <c r="B2" s="223" t="s">
        <v>304</v>
      </c>
      <c r="C2" s="224"/>
      <c r="D2" s="254"/>
    </row>
    <row r="3" spans="2:4">
      <c r="B3" s="255" t="s">
        <v>38</v>
      </c>
      <c r="C3" s="256"/>
      <c r="D3" s="210" t="s">
        <v>246</v>
      </c>
    </row>
    <row r="4" spans="2:4">
      <c r="B4" s="201"/>
      <c r="C4" s="100" t="s">
        <v>251</v>
      </c>
      <c r="D4" s="113">
        <f>'Bilan Fonctionnel'!E4</f>
        <v>0</v>
      </c>
    </row>
    <row r="5" spans="2:4">
      <c r="B5" s="202" t="s">
        <v>1</v>
      </c>
      <c r="C5" s="96" t="s">
        <v>252</v>
      </c>
      <c r="D5" s="203">
        <f>'Bilan Fonctionnel'!C4</f>
        <v>0</v>
      </c>
    </row>
    <row r="6" spans="2:4" s="66" customFormat="1">
      <c r="B6" s="204" t="s">
        <v>2</v>
      </c>
      <c r="C6" s="97" t="s">
        <v>247</v>
      </c>
      <c r="D6" s="205">
        <f>D4-D5</f>
        <v>0</v>
      </c>
    </row>
    <row r="7" spans="2:4">
      <c r="B7" s="201"/>
      <c r="C7" s="100" t="s">
        <v>253</v>
      </c>
      <c r="D7" s="113">
        <f>'Bilan Fonctionnel'!C5</f>
        <v>0</v>
      </c>
    </row>
    <row r="8" spans="2:4">
      <c r="B8" s="202" t="s">
        <v>1</v>
      </c>
      <c r="C8" s="96" t="s">
        <v>254</v>
      </c>
      <c r="D8" s="203">
        <f>'Bilan Fonctionnel'!E5</f>
        <v>0</v>
      </c>
    </row>
    <row r="9" spans="2:4" s="66" customFormat="1">
      <c r="B9" s="204" t="s">
        <v>2</v>
      </c>
      <c r="C9" s="97" t="s">
        <v>248</v>
      </c>
      <c r="D9" s="205">
        <f>D7-D8</f>
        <v>0</v>
      </c>
    </row>
    <row r="10" spans="2:4">
      <c r="B10" s="201"/>
      <c r="C10" s="100" t="s">
        <v>255</v>
      </c>
      <c r="D10" s="113">
        <f>'Bilan Fonctionnel'!C6</f>
        <v>0</v>
      </c>
    </row>
    <row r="11" spans="2:4">
      <c r="B11" s="202" t="s">
        <v>1</v>
      </c>
      <c r="C11" s="96" t="s">
        <v>256</v>
      </c>
      <c r="D11" s="203">
        <f>'Bilan Fonctionnel'!E6</f>
        <v>0</v>
      </c>
    </row>
    <row r="12" spans="2:4" s="66" customFormat="1">
      <c r="B12" s="204" t="s">
        <v>2</v>
      </c>
      <c r="C12" s="97" t="s">
        <v>249</v>
      </c>
      <c r="D12" s="205">
        <f>D10-D11</f>
        <v>0</v>
      </c>
    </row>
    <row r="13" spans="2:4">
      <c r="B13" s="206"/>
      <c r="C13" s="212" t="s">
        <v>250</v>
      </c>
      <c r="D13" s="213">
        <f>D9+D12</f>
        <v>0</v>
      </c>
    </row>
    <row r="14" spans="2:4">
      <c r="B14" s="201"/>
      <c r="C14" s="100" t="s">
        <v>257</v>
      </c>
      <c r="D14" s="113">
        <f>'Bilan Fonctionnel'!C7</f>
        <v>0</v>
      </c>
    </row>
    <row r="15" spans="2:4">
      <c r="B15" s="207" t="s">
        <v>1</v>
      </c>
      <c r="C15" s="150" t="s">
        <v>258</v>
      </c>
      <c r="D15" s="203">
        <f>'Bilan Fonctionnel'!E7</f>
        <v>0</v>
      </c>
    </row>
    <row r="16" spans="2:4" s="66" customFormat="1">
      <c r="B16" s="208" t="s">
        <v>2</v>
      </c>
      <c r="C16" s="200" t="s">
        <v>259</v>
      </c>
      <c r="D16" s="209">
        <f>D14-D15</f>
        <v>0</v>
      </c>
    </row>
    <row r="17" spans="2:4" s="66" customFormat="1" ht="16.5" thickBot="1">
      <c r="B17" s="257" t="s">
        <v>305</v>
      </c>
      <c r="C17" s="258"/>
      <c r="D17" s="211">
        <f>D13+D16</f>
        <v>0</v>
      </c>
    </row>
  </sheetData>
  <sheetProtection sheet="1" objects="1" scenarios="1"/>
  <mergeCells count="3">
    <mergeCell ref="B2:D2"/>
    <mergeCell ref="B3:C3"/>
    <mergeCell ref="B17:C17"/>
  </mergeCells>
  <phoneticPr fontId="0" type="noConversion"/>
  <pageMargins left="0.19685039370078741" right="0.19685039370078741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1:D9"/>
  <sheetViews>
    <sheetView showGridLines="0" showZeros="0" workbookViewId="0">
      <selection activeCell="B2" sqref="B2"/>
    </sheetView>
  </sheetViews>
  <sheetFormatPr baseColWidth="10" defaultRowHeight="15.75"/>
  <cols>
    <col min="1" max="1" width="3.7109375" style="63" customWidth="1"/>
    <col min="2" max="2" width="110.7109375" style="63" customWidth="1"/>
    <col min="3" max="3" width="90" style="63" customWidth="1"/>
    <col min="4" max="4" width="24.140625" style="63" customWidth="1"/>
    <col min="5" max="16384" width="11.42578125" style="63"/>
  </cols>
  <sheetData>
    <row r="1" spans="2:4" ht="16.5" thickBot="1"/>
    <row r="2" spans="2:4" ht="16.5" thickBot="1">
      <c r="B2" s="214" t="s">
        <v>306</v>
      </c>
      <c r="C2" s="93"/>
      <c r="D2" s="93"/>
    </row>
    <row r="3" spans="2:4" ht="409.5" customHeight="1" thickBot="1">
      <c r="B3" s="222"/>
      <c r="C3" s="67"/>
      <c r="D3" s="93"/>
    </row>
    <row r="4" spans="2:4">
      <c r="B4" s="65"/>
      <c r="C4" s="93"/>
      <c r="D4" s="93"/>
    </row>
    <row r="5" spans="2:4">
      <c r="B5" s="260"/>
      <c r="C5" s="260"/>
      <c r="D5" s="260"/>
    </row>
    <row r="6" spans="2:4">
      <c r="B6" s="259"/>
      <c r="C6" s="259"/>
      <c r="D6" s="259"/>
    </row>
    <row r="7" spans="2:4">
      <c r="B7" s="259"/>
      <c r="C7" s="259"/>
      <c r="D7" s="259"/>
    </row>
    <row r="8" spans="2:4">
      <c r="B8" s="259"/>
      <c r="C8" s="259"/>
      <c r="D8" s="259"/>
    </row>
    <row r="9" spans="2:4">
      <c r="B9" s="259"/>
      <c r="C9" s="259"/>
      <c r="D9" s="259"/>
    </row>
  </sheetData>
  <sheetProtection sheet="1" objects="1" scenarios="1"/>
  <mergeCells count="5">
    <mergeCell ref="B8:D8"/>
    <mergeCell ref="B9:D9"/>
    <mergeCell ref="B5:D5"/>
    <mergeCell ref="B6:D6"/>
    <mergeCell ref="B7:D7"/>
  </mergeCells>
  <phoneticPr fontId="0" type="noConversion"/>
  <pageMargins left="0.19685039370078741" right="0.19685039370078741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Balance</vt:lpstr>
      <vt:lpstr>Tableau de résultat</vt:lpstr>
      <vt:lpstr>SIG</vt:lpstr>
      <vt:lpstr>CAF</vt:lpstr>
      <vt:lpstr>Bilan Financier</vt:lpstr>
      <vt:lpstr>Bilan Fonctionnel</vt:lpstr>
      <vt:lpstr>Analyse Bilan Fonctionnel</vt:lpstr>
      <vt:lpstr>Commentaires</vt:lpstr>
    </vt:vector>
  </TitlesOfParts>
  <Manager>GEA Brive</Manager>
  <Company>IUT LIMOUSIN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Analyse des Documents de Synthèse</dc:title>
  <dc:subject>TD9 Analyse du résultat et du bilan : Charme</dc:subject>
  <dc:creator>Daniel Antraigue</dc:creator>
  <cp:lastModifiedBy>Carlos JANUARIO</cp:lastModifiedBy>
  <cp:lastPrinted>2012-04-27T12:07:53Z</cp:lastPrinted>
  <dcterms:created xsi:type="dcterms:W3CDTF">2005-06-08T12:10:14Z</dcterms:created>
  <dcterms:modified xsi:type="dcterms:W3CDTF">2012-06-18T05:32:39Z</dcterms:modified>
  <cp:category>IEL</cp:category>
</cp:coreProperties>
</file>