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Travail 1" sheetId="1" r:id="rId1"/>
  </sheets>
  <definedNames>
    <definedName name="Annees">'Travail 1'!$B$6:$B$10</definedName>
    <definedName name="Coef">'Travail 1'!$O$3</definedName>
    <definedName name="Date">'Travail 1'!$U$2</definedName>
    <definedName name="Duree">'Travail 1'!$E$3</definedName>
    <definedName name="TD">'Travail 1'!$U$3</definedName>
    <definedName name="TL">'Travail 1'!$I$3</definedName>
    <definedName name="VNCDD">'Travail 1'!$D$6:$E$10</definedName>
  </definedNames>
  <calcPr fullCalcOnLoad="1"/>
</workbook>
</file>

<file path=xl/sharedStrings.xml><?xml version="1.0" encoding="utf-8"?>
<sst xmlns="http://schemas.openxmlformats.org/spreadsheetml/2006/main" count="42" uniqueCount="36">
  <si>
    <t>Années</t>
  </si>
  <si>
    <t>VNC début</t>
  </si>
  <si>
    <t>Cumuls</t>
  </si>
  <si>
    <t>VNC fin</t>
  </si>
  <si>
    <t>Amortissements fiscaux (dégressif)</t>
  </si>
  <si>
    <t>Amort. Dérogatoires</t>
  </si>
  <si>
    <t>Dotations</t>
  </si>
  <si>
    <t>Reprises</t>
  </si>
  <si>
    <t>Annuités</t>
  </si>
  <si>
    <t>%</t>
  </si>
  <si>
    <t>200N</t>
  </si>
  <si>
    <t>200N+1</t>
  </si>
  <si>
    <t>200N+2</t>
  </si>
  <si>
    <t>200N+3</t>
  </si>
  <si>
    <t>200N+4</t>
  </si>
  <si>
    <t xml:space="preserve">     Taux dégressif :</t>
  </si>
  <si>
    <t xml:space="preserve">     Date d'achat    :</t>
  </si>
  <si>
    <t xml:space="preserve">    Désignation :</t>
  </si>
  <si>
    <t xml:space="preserve">    Taux linéaire :</t>
  </si>
  <si>
    <t>Amortissements économiques (linéaire)</t>
  </si>
  <si>
    <t>N° de compte   :</t>
  </si>
  <si>
    <t>Durée de vie    :</t>
  </si>
  <si>
    <t xml:space="preserve">  Valeur amortissable :</t>
  </si>
  <si>
    <t xml:space="preserve">  Coefficient    :</t>
  </si>
  <si>
    <t>Amortissements fiscaux (dégressif) :</t>
  </si>
  <si>
    <t>Annuité N =&gt; 100 000,00 x 31,25 % x 3/12 = 7 812,50 €</t>
  </si>
  <si>
    <t>Annuités N+1 à N+3 =&gt; TL &gt; TD =&gt; 92 187,50 x 331/3 % = 30 729,17 €</t>
  </si>
  <si>
    <t>Amortissements économiques (linéaire) :</t>
  </si>
  <si>
    <t>Annuité N =&gt; 100 000,00 x 25 % x 3/12 = 6 250,00 €</t>
  </si>
  <si>
    <t>Annuités N+1 à N+3 =&gt; 100 000,00 x 25 % = 25 000,00 €</t>
  </si>
  <si>
    <t>Annuité N+4 =&gt; 100 000,00 x 25 % x 9/12 = 18 750,00 €</t>
  </si>
  <si>
    <t>Amortissements dérogatoires :</t>
  </si>
  <si>
    <t>Dotation N =&gt; 7 812,50 - 6 250,00 = 1 562,50 €</t>
  </si>
  <si>
    <t xml:space="preserve">Dotations N+1 à N+3 =&gt; 30 729,17 - 25 000,00 = 5 729,17 € </t>
  </si>
  <si>
    <t xml:space="preserve"> </t>
  </si>
  <si>
    <t>Reprise N+4 =&gt; 18 750,00 - 0,00 = 18 750,00 €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</si>
</sst>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#,##0.00_ ;\-#,##0.00\ 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166" fontId="1" fillId="0" borderId="14" xfId="15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3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.8515625" style="1" customWidth="1"/>
    <col min="3" max="3" width="8.57421875" style="1" customWidth="1"/>
    <col min="4" max="6" width="5.8515625" style="1" customWidth="1"/>
    <col min="7" max="7" width="6.00390625" style="1" customWidth="1"/>
    <col min="8" max="14" width="5.8515625" style="1" customWidth="1"/>
    <col min="15" max="15" width="6.00390625" style="1" customWidth="1"/>
    <col min="16" max="16" width="6.140625" style="1" customWidth="1"/>
    <col min="17" max="17" width="6.00390625" style="1" customWidth="1"/>
    <col min="18" max="23" width="5.8515625" style="1" customWidth="1"/>
    <col min="24" max="16384" width="11.421875" style="1" customWidth="1"/>
  </cols>
  <sheetData>
    <row r="1" spans="4:6" ht="16.5" thickBot="1">
      <c r="D1" s="2"/>
      <c r="E1" s="2"/>
      <c r="F1" s="2"/>
    </row>
    <row r="2" spans="2:23" ht="15.75">
      <c r="B2" s="17" t="s">
        <v>20</v>
      </c>
      <c r="C2" s="18"/>
      <c r="D2" s="18"/>
      <c r="E2" s="19">
        <v>2154</v>
      </c>
      <c r="F2" s="20" t="s">
        <v>17</v>
      </c>
      <c r="G2" s="21"/>
      <c r="H2" s="21"/>
      <c r="I2" s="21" t="str">
        <f>IF(E2=2154,"Matériel industriel","")</f>
        <v>Matériel industriel</v>
      </c>
      <c r="J2" s="21"/>
      <c r="K2" s="21"/>
      <c r="L2" s="22" t="s">
        <v>22</v>
      </c>
      <c r="M2" s="22"/>
      <c r="N2" s="22"/>
      <c r="O2" s="21"/>
      <c r="P2" s="43">
        <v>100000</v>
      </c>
      <c r="Q2" s="43"/>
      <c r="R2" s="22" t="s">
        <v>16</v>
      </c>
      <c r="S2" s="21"/>
      <c r="T2" s="21"/>
      <c r="U2" s="51">
        <v>39356</v>
      </c>
      <c r="V2" s="51"/>
      <c r="W2" s="23" t="s">
        <v>10</v>
      </c>
    </row>
    <row r="3" spans="2:23" ht="16.5" thickBot="1">
      <c r="B3" s="24" t="s">
        <v>21</v>
      </c>
      <c r="C3" s="25"/>
      <c r="D3" s="25"/>
      <c r="E3" s="26">
        <v>4</v>
      </c>
      <c r="F3" s="27" t="s">
        <v>18</v>
      </c>
      <c r="G3" s="28"/>
      <c r="H3" s="28"/>
      <c r="I3" s="28">
        <f>IF(E3="","",100/E3)</f>
        <v>25</v>
      </c>
      <c r="J3" s="28" t="s">
        <v>9</v>
      </c>
      <c r="K3" s="28"/>
      <c r="L3" s="29" t="s">
        <v>23</v>
      </c>
      <c r="M3" s="29"/>
      <c r="N3" s="28"/>
      <c r="O3" s="26">
        <v>1.25</v>
      </c>
      <c r="P3" s="28"/>
      <c r="Q3" s="28"/>
      <c r="R3" s="29" t="s">
        <v>15</v>
      </c>
      <c r="S3" s="28"/>
      <c r="T3" s="28"/>
      <c r="U3" s="52">
        <f>IF(OR(I3="",O3=""),"",I3*O3)</f>
        <v>31.25</v>
      </c>
      <c r="V3" s="52"/>
      <c r="W3" s="30" t="s">
        <v>9</v>
      </c>
    </row>
    <row r="4" spans="2:23" ht="15.75">
      <c r="B4" s="57" t="s">
        <v>0</v>
      </c>
      <c r="C4" s="58"/>
      <c r="D4" s="53" t="s">
        <v>4</v>
      </c>
      <c r="E4" s="56"/>
      <c r="F4" s="56"/>
      <c r="G4" s="56"/>
      <c r="H4" s="56"/>
      <c r="I4" s="56"/>
      <c r="J4" s="56"/>
      <c r="K4" s="56"/>
      <c r="L4" s="48" t="s">
        <v>19</v>
      </c>
      <c r="M4" s="49"/>
      <c r="N4" s="49"/>
      <c r="O4" s="49"/>
      <c r="P4" s="49"/>
      <c r="Q4" s="49"/>
      <c r="R4" s="49"/>
      <c r="S4" s="53"/>
      <c r="T4" s="48" t="s">
        <v>5</v>
      </c>
      <c r="U4" s="49"/>
      <c r="V4" s="49"/>
      <c r="W4" s="50"/>
    </row>
    <row r="5" spans="2:23" s="3" customFormat="1" ht="15.75">
      <c r="B5" s="59"/>
      <c r="C5" s="60"/>
      <c r="D5" s="54" t="s">
        <v>1</v>
      </c>
      <c r="E5" s="55"/>
      <c r="F5" s="44" t="s">
        <v>8</v>
      </c>
      <c r="G5" s="45"/>
      <c r="H5" s="64" t="s">
        <v>2</v>
      </c>
      <c r="I5" s="64"/>
      <c r="J5" s="55" t="s">
        <v>3</v>
      </c>
      <c r="K5" s="55"/>
      <c r="L5" s="46" t="s">
        <v>1</v>
      </c>
      <c r="M5" s="54"/>
      <c r="N5" s="44" t="s">
        <v>8</v>
      </c>
      <c r="O5" s="45"/>
      <c r="P5" s="46" t="s">
        <v>2</v>
      </c>
      <c r="Q5" s="54"/>
      <c r="R5" s="46" t="s">
        <v>3</v>
      </c>
      <c r="S5" s="54"/>
      <c r="T5" s="44" t="s">
        <v>6</v>
      </c>
      <c r="U5" s="45"/>
      <c r="V5" s="46" t="s">
        <v>7</v>
      </c>
      <c r="W5" s="47"/>
    </row>
    <row r="6" spans="2:23" ht="15.75">
      <c r="B6" s="12">
        <v>1</v>
      </c>
      <c r="C6" s="9" t="s">
        <v>10</v>
      </c>
      <c r="D6" s="31">
        <f>IF(P2="","",P2)</f>
        <v>100000</v>
      </c>
      <c r="E6" s="31"/>
      <c r="F6" s="37">
        <f>IF(OR(D6="",TD="",Date=""),"",D6*TD%*3/12)</f>
        <v>7812.5</v>
      </c>
      <c r="G6" s="38"/>
      <c r="H6" s="31">
        <f>IF(F6="","",F6)</f>
        <v>7812.5</v>
      </c>
      <c r="I6" s="38"/>
      <c r="J6" s="31">
        <f>IF(OR(D6="",F6=""),"",D6-F6)</f>
        <v>92187.5</v>
      </c>
      <c r="K6" s="38"/>
      <c r="L6" s="37">
        <f>IF(P2="","",P2)</f>
        <v>100000</v>
      </c>
      <c r="M6" s="31"/>
      <c r="N6" s="37">
        <f>IF(OR(L6="",TL="",Date=""),"",L6*TL%*3/12)</f>
        <v>6250</v>
      </c>
      <c r="O6" s="38"/>
      <c r="P6" s="31">
        <f>IF(N6="","",N6)</f>
        <v>6250</v>
      </c>
      <c r="Q6" s="38"/>
      <c r="R6" s="31">
        <f>IF(OR(L6="",N6=""),"",L6-N6)</f>
        <v>93750</v>
      </c>
      <c r="S6" s="31"/>
      <c r="T6" s="37">
        <f>IF(F6&gt;N6,F6-N6,"")</f>
        <v>1562.5</v>
      </c>
      <c r="U6" s="38"/>
      <c r="V6" s="31">
        <f>IF(N6&gt;F6,N6-F6,"")</f>
      </c>
      <c r="W6" s="32"/>
    </row>
    <row r="7" spans="2:23" ht="15.75">
      <c r="B7" s="13">
        <v>2</v>
      </c>
      <c r="C7" s="10" t="s">
        <v>11</v>
      </c>
      <c r="D7" s="41">
        <f>IF(J6="","",J6)</f>
        <v>92187.5</v>
      </c>
      <c r="E7" s="41"/>
      <c r="F7" s="35">
        <f>IF(OR(D7="",TD="",Date=""),"",D7*1/3)</f>
        <v>30729.166666666668</v>
      </c>
      <c r="G7" s="36"/>
      <c r="H7" s="41">
        <f>IF(F7="","",H6+F7)</f>
        <v>38541.66666666667</v>
      </c>
      <c r="I7" s="36"/>
      <c r="J7" s="41">
        <f>IF(OR(D7="",F7=""),"",D7-F7)</f>
        <v>61458.33333333333</v>
      </c>
      <c r="K7" s="36"/>
      <c r="L7" s="35">
        <f>IF(R6="","",R6)</f>
        <v>93750</v>
      </c>
      <c r="M7" s="41"/>
      <c r="N7" s="35">
        <f>IF(OR(L7="",TL="",Date=""),"",$L$6*TL%)</f>
        <v>25000</v>
      </c>
      <c r="O7" s="36"/>
      <c r="P7" s="41">
        <f>IF(N7="","",P6+N7)</f>
        <v>31250</v>
      </c>
      <c r="Q7" s="36"/>
      <c r="R7" s="41">
        <f>IF(OR(L7="",N7=""),"",L7-N7)</f>
        <v>68750</v>
      </c>
      <c r="S7" s="41"/>
      <c r="T7" s="35">
        <f>IF(F7&gt;N7,F7-N7,"")</f>
        <v>5729.166666666668</v>
      </c>
      <c r="U7" s="36"/>
      <c r="V7" s="41">
        <f>IF(N7&gt;F7,N7-F7,"")</f>
      </c>
      <c r="W7" s="42"/>
    </row>
    <row r="8" spans="2:23" ht="15.75">
      <c r="B8" s="13">
        <v>3</v>
      </c>
      <c r="C8" s="10" t="s">
        <v>12</v>
      </c>
      <c r="D8" s="41">
        <f>IF(J7="","",J7)</f>
        <v>61458.33333333333</v>
      </c>
      <c r="E8" s="41"/>
      <c r="F8" s="35">
        <f>IF(OR(D8="",TD="",Date=""),"",D7*1/3)</f>
        <v>30729.166666666668</v>
      </c>
      <c r="G8" s="36"/>
      <c r="H8" s="41">
        <f>IF(F8="","",H7+F8)</f>
        <v>69270.83333333334</v>
      </c>
      <c r="I8" s="36"/>
      <c r="J8" s="41">
        <f>IF(OR(D8="",F8=""),"",D8-F8)</f>
        <v>30729.16666666666</v>
      </c>
      <c r="K8" s="36"/>
      <c r="L8" s="35">
        <f>IF(R7="","",R7)</f>
        <v>68750</v>
      </c>
      <c r="M8" s="41"/>
      <c r="N8" s="35">
        <f>IF(OR(L8="",TL="",Date=""),"",$L$6*TL%)</f>
        <v>25000</v>
      </c>
      <c r="O8" s="36"/>
      <c r="P8" s="41">
        <f>IF(N8="","",P7+N8)</f>
        <v>56250</v>
      </c>
      <c r="Q8" s="36"/>
      <c r="R8" s="41">
        <f>IF(OR(L8="",N8=""),"",L8-N8)</f>
        <v>43750</v>
      </c>
      <c r="S8" s="41"/>
      <c r="T8" s="35">
        <f>IF(F8&gt;N8,F8-N8,"")</f>
        <v>5729.166666666668</v>
      </c>
      <c r="U8" s="36"/>
      <c r="V8" s="41">
        <f>IF(N8&gt;F8,N8-F8,"")</f>
      </c>
      <c r="W8" s="42"/>
    </row>
    <row r="9" spans="2:23" ht="15.75">
      <c r="B9" s="13">
        <v>4</v>
      </c>
      <c r="C9" s="10" t="s">
        <v>13</v>
      </c>
      <c r="D9" s="41">
        <f>IF(J8="","",J8)</f>
        <v>30729.16666666666</v>
      </c>
      <c r="E9" s="41"/>
      <c r="F9" s="35">
        <f>IF(OR(D9="",TD="",Date=""),"",D7*1/3)</f>
        <v>30729.166666666668</v>
      </c>
      <c r="G9" s="36"/>
      <c r="H9" s="41">
        <f>IF(F9="","",H8+F9)</f>
        <v>100000.00000000001</v>
      </c>
      <c r="I9" s="36"/>
      <c r="J9" s="41">
        <f>IF(OR(D9="",F9=""),"",D9-F9)</f>
        <v>-7.275957614183426E-12</v>
      </c>
      <c r="K9" s="36"/>
      <c r="L9" s="35">
        <f>IF(R8="","",R8)</f>
        <v>43750</v>
      </c>
      <c r="M9" s="41"/>
      <c r="N9" s="35">
        <f>IF(OR(L9="",TL="",Date=""),"",$L$6*TL%)</f>
        <v>25000</v>
      </c>
      <c r="O9" s="36"/>
      <c r="P9" s="41">
        <f>IF(N9="","",P8+N9)</f>
        <v>81250</v>
      </c>
      <c r="Q9" s="36"/>
      <c r="R9" s="41">
        <f>IF(OR(L9="",N9=""),"",L9-N9)</f>
        <v>18750</v>
      </c>
      <c r="S9" s="41"/>
      <c r="T9" s="35">
        <f>IF(F9&gt;N9,F9-N9,"")</f>
        <v>5729.166666666668</v>
      </c>
      <c r="U9" s="36"/>
      <c r="V9" s="41">
        <f>IF(N9&gt;F9,N9-F9,"")</f>
      </c>
      <c r="W9" s="42"/>
    </row>
    <row r="10" spans="2:23" ht="15.75">
      <c r="B10" s="14">
        <v>5</v>
      </c>
      <c r="C10" s="11" t="s">
        <v>14</v>
      </c>
      <c r="D10" s="39"/>
      <c r="E10" s="39"/>
      <c r="F10" s="35"/>
      <c r="G10" s="36"/>
      <c r="H10" s="39"/>
      <c r="I10" s="34"/>
      <c r="J10" s="39">
        <f>IF(OR(D10="",F10=""),"",D10-F10)</f>
      </c>
      <c r="K10" s="34"/>
      <c r="L10" s="35">
        <f>IF(R9="","",R9)</f>
        <v>18750</v>
      </c>
      <c r="M10" s="41"/>
      <c r="N10" s="33">
        <f>IF(OR(L10="",TL="",Date=""),"",$L$6*TL%*9/12)</f>
        <v>18750</v>
      </c>
      <c r="O10" s="34"/>
      <c r="P10" s="41">
        <f>IF(N10="","",P9+N10)</f>
        <v>100000</v>
      </c>
      <c r="Q10" s="36"/>
      <c r="R10" s="41">
        <f>IF(OR(L10="",N10=""),"",L10-N10)</f>
        <v>0</v>
      </c>
      <c r="S10" s="41"/>
      <c r="T10" s="33">
        <f>IF(F10&gt;N10,F10-N10,"")</f>
      </c>
      <c r="U10" s="34"/>
      <c r="V10" s="39">
        <f>IF(N10&gt;F10,N10-F10,"")</f>
        <v>18750</v>
      </c>
      <c r="W10" s="40"/>
    </row>
    <row r="11" spans="2:23" ht="16.5" thickBot="1">
      <c r="B11" s="15"/>
      <c r="C11" s="16"/>
      <c r="D11" s="4"/>
      <c r="E11" s="5"/>
      <c r="F11" s="61">
        <f>IF(SUM(F6:G10)=0,"",SUM(F6:G10))</f>
        <v>100000.00000000001</v>
      </c>
      <c r="G11" s="63"/>
      <c r="H11" s="7"/>
      <c r="I11" s="8"/>
      <c r="J11" s="4"/>
      <c r="K11" s="4"/>
      <c r="L11" s="4"/>
      <c r="M11" s="5"/>
      <c r="N11" s="61">
        <f>IF(SUM(N6:O10)=0,"",SUM(N6:O10))</f>
        <v>100000</v>
      </c>
      <c r="O11" s="63"/>
      <c r="P11" s="6"/>
      <c r="Q11" s="4"/>
      <c r="R11" s="4"/>
      <c r="S11" s="4"/>
      <c r="T11" s="61">
        <f>IF(SUM(T6:U10)=0,"",SUM(T6:U10))</f>
        <v>18750.000000000004</v>
      </c>
      <c r="U11" s="63"/>
      <c r="V11" s="61">
        <f>IF(SUM(V6:W10)=0,"",SUM(V6:W10))</f>
        <v>18750</v>
      </c>
      <c r="W11" s="62"/>
    </row>
    <row r="13" spans="2:3" ht="15.75">
      <c r="B13" s="66" t="s">
        <v>24</v>
      </c>
      <c r="C13" s="66"/>
    </row>
    <row r="14" spans="2:3" ht="15.75">
      <c r="B14" s="66"/>
      <c r="C14" s="67" t="s">
        <v>25</v>
      </c>
    </row>
    <row r="15" spans="2:3" ht="15.75">
      <c r="B15" s="66"/>
      <c r="C15" s="67" t="s">
        <v>26</v>
      </c>
    </row>
    <row r="16" spans="2:3" ht="15.75">
      <c r="B16" s="66"/>
      <c r="C16" s="66"/>
    </row>
    <row r="17" spans="2:3" ht="15.75">
      <c r="B17" s="66" t="s">
        <v>27</v>
      </c>
      <c r="C17" s="66"/>
    </row>
    <row r="18" spans="2:3" ht="15.75">
      <c r="B18" s="66"/>
      <c r="C18" s="67" t="s">
        <v>28</v>
      </c>
    </row>
    <row r="19" spans="2:3" ht="15.75">
      <c r="B19" s="66"/>
      <c r="C19" s="67" t="s">
        <v>29</v>
      </c>
    </row>
    <row r="20" spans="2:3" ht="15.75">
      <c r="B20" s="66"/>
      <c r="C20" s="67" t="s">
        <v>30</v>
      </c>
    </row>
    <row r="21" spans="2:3" ht="15.75">
      <c r="B21" s="66"/>
      <c r="C21" s="66"/>
    </row>
    <row r="22" spans="2:3" ht="15.75">
      <c r="B22" s="66" t="s">
        <v>31</v>
      </c>
      <c r="C22" s="66"/>
    </row>
    <row r="23" spans="2:3" ht="15.75">
      <c r="B23" s="66"/>
      <c r="C23" s="67" t="s">
        <v>32</v>
      </c>
    </row>
    <row r="24" spans="2:3" ht="15.75">
      <c r="B24" s="66"/>
      <c r="C24" s="67" t="s">
        <v>33</v>
      </c>
    </row>
    <row r="25" spans="2:3" ht="15.75">
      <c r="B25" s="66"/>
      <c r="C25" s="67" t="s">
        <v>35</v>
      </c>
    </row>
    <row r="26" ht="15.75">
      <c r="B26" s="65" t="s">
        <v>34</v>
      </c>
    </row>
  </sheetData>
  <sheetProtection sheet="1" objects="1" scenarios="1"/>
  <mergeCells count="71">
    <mergeCell ref="B4:C5"/>
    <mergeCell ref="V11:W11"/>
    <mergeCell ref="T11:U11"/>
    <mergeCell ref="H5:I5"/>
    <mergeCell ref="J5:K5"/>
    <mergeCell ref="F7:G7"/>
    <mergeCell ref="F6:G6"/>
    <mergeCell ref="F11:G11"/>
    <mergeCell ref="N11:O11"/>
    <mergeCell ref="H9:I9"/>
    <mergeCell ref="H10:I10"/>
    <mergeCell ref="F9:G9"/>
    <mergeCell ref="F8:G8"/>
    <mergeCell ref="J7:K7"/>
    <mergeCell ref="F10:G10"/>
    <mergeCell ref="H6:I6"/>
    <mergeCell ref="H7:I7"/>
    <mergeCell ref="H8:I8"/>
    <mergeCell ref="L10:M10"/>
    <mergeCell ref="L9:M9"/>
    <mergeCell ref="J10:K10"/>
    <mergeCell ref="J9:K9"/>
    <mergeCell ref="L8:M8"/>
    <mergeCell ref="L7:M7"/>
    <mergeCell ref="J8:K8"/>
    <mergeCell ref="L6:M6"/>
    <mergeCell ref="P10:Q10"/>
    <mergeCell ref="P9:Q9"/>
    <mergeCell ref="P8:Q8"/>
    <mergeCell ref="P7:Q7"/>
    <mergeCell ref="R10:S10"/>
    <mergeCell ref="R9:S9"/>
    <mergeCell ref="R8:S8"/>
    <mergeCell ref="R7:S7"/>
    <mergeCell ref="R6:S6"/>
    <mergeCell ref="D5:E5"/>
    <mergeCell ref="D4:K4"/>
    <mergeCell ref="D6:E6"/>
    <mergeCell ref="F5:G5"/>
    <mergeCell ref="N5:O5"/>
    <mergeCell ref="N6:O6"/>
    <mergeCell ref="J6:K6"/>
    <mergeCell ref="P5:Q5"/>
    <mergeCell ref="P6:Q6"/>
    <mergeCell ref="D10:E10"/>
    <mergeCell ref="D9:E9"/>
    <mergeCell ref="D8:E8"/>
    <mergeCell ref="D7:E7"/>
    <mergeCell ref="N10:O10"/>
    <mergeCell ref="N9:O9"/>
    <mergeCell ref="N8:O8"/>
    <mergeCell ref="N7:O7"/>
    <mergeCell ref="P2:Q2"/>
    <mergeCell ref="T5:U5"/>
    <mergeCell ref="V5:W5"/>
    <mergeCell ref="T4:W4"/>
    <mergeCell ref="U2:V2"/>
    <mergeCell ref="U3:V3"/>
    <mergeCell ref="L4:S4"/>
    <mergeCell ref="R5:S5"/>
    <mergeCell ref="L5:M5"/>
    <mergeCell ref="V6:W6"/>
    <mergeCell ref="T10:U10"/>
    <mergeCell ref="T9:U9"/>
    <mergeCell ref="T8:U8"/>
    <mergeCell ref="T7:U7"/>
    <mergeCell ref="T6:U6"/>
    <mergeCell ref="V10:W10"/>
    <mergeCell ref="V9:W9"/>
    <mergeCell ref="V8:W8"/>
    <mergeCell ref="V7:W7"/>
  </mergeCells>
  <dataValidations count="5">
    <dataValidation type="decimal" operator="equal" allowBlank="1" showInputMessage="1" showErrorMessage="1" promptTitle="Coefficient :" prompt="Saisir le coefficient fiscal permettant de calculer le taux d'amortissement dégressif." errorTitle="Coefficient :" error="Le coefficient saisi n'est pas le bon !&#10;Veuillez saisir le coefficient correct !" sqref="O3">
      <formula1>1.25</formula1>
    </dataValidation>
    <dataValidation type="date" operator="equal" allowBlank="1" showInputMessage="1" showErrorMessage="1" promptTitle="Date d'achat :" prompt="Saisir la date d'acquisition du bien à amortir au format jj/mm." errorTitle="Date d'achat :" error="La date saisie n'est pas la bonne !&#10;Veuillez saisir la date correcte !" sqref="U2">
      <formula1>39356</formula1>
    </dataValidation>
    <dataValidation type="whole" operator="equal" allowBlank="1" showInputMessage="1" showErrorMessage="1" promptTitle="Valeur amortissable :" prompt="Saisir la base d'amortissement du bien." errorTitle="Valeur amortissable :" error="La valeur saisie n'est pas la bonne !&#10;Veuillez saisir la valeur correcte !" sqref="P2">
      <formula1>100000</formula1>
    </dataValidation>
    <dataValidation type="whole" operator="equal" allowBlank="1" showInputMessage="1" showErrorMessage="1" promptTitle="Durée de vie :" prompt="Saisir la durée de vie prévue du bien à amortir." errorTitle="Durée de vie :" error="La durée siaise n'est pas la bonne !&#10;Veuillez saisir la durée de vie correcte !" sqref="E3">
      <formula1>4</formula1>
    </dataValidation>
    <dataValidation type="whole" operator="equal" allowBlank="1" showInputMessage="1" showErrorMessage="1" promptTitle="N° de compte :" prompt="Saisir un compte d'immobilisation à 4 chiffres." errorTitle="N° de compte :" error="Le numéro de compte saisi n'est pas le bon !&#10;Veuillez saisir le numéro de compte correct !" sqref="E2">
      <formula1>2154</formula1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2007-02-07T18:24:31Z</dcterms:created>
  <dcterms:modified xsi:type="dcterms:W3CDTF">2007-02-24T13:58:03Z</dcterms:modified>
  <cp:category/>
  <cp:version/>
  <cp:contentType/>
  <cp:contentStatus/>
</cp:coreProperties>
</file>