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Travail 2" sheetId="1" r:id="rId1"/>
  </sheets>
  <definedNames>
    <definedName name="Annuités">'Travail 2'!$F$8:$F$13</definedName>
    <definedName name="Base_Amortissable">'Travail 2'!$C$8:$C$13</definedName>
    <definedName name="Cumul_des_annuités">'Travail 2'!$G$8:$G$13</definedName>
    <definedName name="Durée">'Travail 2'!$H$4</definedName>
    <definedName name="P_utilisation">'Travail 2'!$E$8:$E$13</definedName>
    <definedName name="Prorata">'Travail 2'!$H$6</definedName>
    <definedName name="Taux">'Travail 2'!$H$5</definedName>
    <definedName name="Utilisation">'Travail 2'!$D$8:$D$13</definedName>
    <definedName name="Valeur">'Travail 2'!$D$5</definedName>
  </definedNames>
  <calcPr fullCalcOnLoad="1"/>
</workbook>
</file>

<file path=xl/sharedStrings.xml><?xml version="1.0" encoding="utf-8"?>
<sst xmlns="http://schemas.openxmlformats.org/spreadsheetml/2006/main" count="27" uniqueCount="27">
  <si>
    <t>Exercices</t>
  </si>
  <si>
    <t>Base Amortissable</t>
  </si>
  <si>
    <t>Annuités</t>
  </si>
  <si>
    <t>Cumul des annuités</t>
  </si>
  <si>
    <t>Valeur Comptable Nette</t>
  </si>
  <si>
    <t>N+4</t>
  </si>
  <si>
    <t>Valeur d'entrée brute :</t>
  </si>
  <si>
    <t>Valeur résiduelle :</t>
  </si>
  <si>
    <t>Base amortissable :</t>
  </si>
  <si>
    <t>Désignation du bien :</t>
  </si>
  <si>
    <t>Date d'acquisition :</t>
  </si>
  <si>
    <t>Annuités :</t>
  </si>
  <si>
    <t>% d'utilisation</t>
  </si>
  <si>
    <t>Totaux</t>
  </si>
  <si>
    <t>N</t>
  </si>
  <si>
    <t>N+1</t>
  </si>
  <si>
    <t>N+2</t>
  </si>
  <si>
    <t>N+3</t>
  </si>
  <si>
    <t>Matériel industriel</t>
  </si>
  <si>
    <t>N+5</t>
  </si>
  <si>
    <t>Utilisation (Heures)</t>
  </si>
  <si>
    <t>&lt;= 160 000,00 € x 10 %</t>
  </si>
  <si>
    <t>&lt;= 160 000,00 € x 17,5 %</t>
  </si>
  <si>
    <t>&lt;= 160 000,00 € x 20 %</t>
  </si>
  <si>
    <t>&lt;= 160 000,00 € x 25 %</t>
  </si>
  <si>
    <t>&lt;= 160 000,00 € x 12,5 %</t>
  </si>
  <si>
    <t>&lt;= 160 000,00 € x 15 %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</si>
</sst>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;@"/>
    <numFmt numFmtId="166" formatCode="mmm\-yyyy"/>
    <numFmt numFmtId="167" formatCode="d/m;@"/>
    <numFmt numFmtId="168" formatCode="dd/mm"/>
    <numFmt numFmtId="169" formatCode="#,##0_ ;\-#,##0\ "/>
    <numFmt numFmtId="170" formatCode="0.0%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4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0" fontId="2" fillId="0" borderId="3" xfId="0" applyFont="1" applyFill="1" applyBorder="1" applyAlignment="1" applyProtection="1">
      <alignment/>
      <protection/>
    </xf>
    <xf numFmtId="44" fontId="1" fillId="0" borderId="0" xfId="15" applyFont="1" applyFill="1" applyBorder="1" applyAlignment="1" applyProtection="1">
      <alignment horizontal="left"/>
      <protection/>
    </xf>
    <xf numFmtId="44" fontId="1" fillId="0" borderId="0" xfId="15" applyFont="1" applyFill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 horizontal="left"/>
      <protection/>
    </xf>
    <xf numFmtId="168" fontId="1" fillId="0" borderId="0" xfId="15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/>
      <protection/>
    </xf>
    <xf numFmtId="44" fontId="1" fillId="0" borderId="5" xfId="15" applyFont="1" applyBorder="1" applyAlignment="1" applyProtection="1">
      <alignment/>
      <protection/>
    </xf>
    <xf numFmtId="44" fontId="1" fillId="0" borderId="0" xfId="15" applyFont="1" applyFill="1" applyBorder="1" applyAlignment="1" applyProtection="1">
      <alignment horizontal="center"/>
      <protection/>
    </xf>
    <xf numFmtId="44" fontId="2" fillId="0" borderId="6" xfId="15" applyFont="1" applyBorder="1" applyAlignment="1" applyProtection="1">
      <alignment/>
      <protection/>
    </xf>
    <xf numFmtId="44" fontId="1" fillId="2" borderId="6" xfId="15" applyFont="1" applyFill="1" applyBorder="1" applyAlignment="1" applyProtection="1">
      <alignment/>
      <protection/>
    </xf>
    <xf numFmtId="44" fontId="2" fillId="2" borderId="7" xfId="15" applyFont="1" applyFill="1" applyBorder="1" applyAlignment="1" applyProtection="1">
      <alignment horizontal="center"/>
      <protection/>
    </xf>
    <xf numFmtId="44" fontId="2" fillId="0" borderId="0" xfId="15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indent="7"/>
      <protection/>
    </xf>
    <xf numFmtId="169" fontId="2" fillId="0" borderId="6" xfId="15" applyNumberFormat="1" applyFont="1" applyBorder="1" applyAlignment="1" applyProtection="1">
      <alignment/>
      <protection/>
    </xf>
    <xf numFmtId="10" fontId="1" fillId="0" borderId="5" xfId="20" applyNumberFormat="1" applyFont="1" applyBorder="1" applyAlignment="1" applyProtection="1">
      <alignment/>
      <protection/>
    </xf>
    <xf numFmtId="10" fontId="2" fillId="0" borderId="6" xfId="20" applyNumberFormat="1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44" fontId="1" fillId="0" borderId="12" xfId="15" applyFont="1" applyBorder="1" applyAlignment="1" applyProtection="1">
      <alignment horizontal="center"/>
      <protection/>
    </xf>
    <xf numFmtId="169" fontId="1" fillId="0" borderId="5" xfId="15" applyNumberFormat="1" applyFont="1" applyFill="1" applyBorder="1" applyAlignment="1" applyProtection="1">
      <alignment/>
      <protection/>
    </xf>
    <xf numFmtId="0" fontId="2" fillId="2" borderId="13" xfId="0" applyFont="1" applyFill="1" applyBorder="1" applyAlignment="1" applyProtection="1">
      <alignment horizontal="center"/>
      <protection/>
    </xf>
    <xf numFmtId="0" fontId="2" fillId="2" borderId="14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left"/>
      <protection/>
    </xf>
    <xf numFmtId="0" fontId="1" fillId="0" borderId="15" xfId="0" applyFont="1" applyFill="1" applyBorder="1" applyAlignment="1" applyProtection="1">
      <alignment horizontal="left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4"/>
  <sheetViews>
    <sheetView showGridLines="0" tabSelected="1" workbookViewId="0" topLeftCell="A1">
      <selection activeCell="M1" sqref="M1"/>
    </sheetView>
  </sheetViews>
  <sheetFormatPr defaultColWidth="11.421875" defaultRowHeight="12.75"/>
  <cols>
    <col min="1" max="1" width="3.7109375" style="1" customWidth="1"/>
    <col min="2" max="2" width="10.7109375" style="1" customWidth="1"/>
    <col min="3" max="8" width="14.7109375" style="1" customWidth="1"/>
    <col min="9" max="9" width="1.7109375" style="2" customWidth="1"/>
    <col min="10" max="10" width="11.421875" style="22" customWidth="1"/>
    <col min="11" max="16384" width="11.421875" style="1" customWidth="1"/>
  </cols>
  <sheetData>
    <row r="1" ht="16.5" thickBot="1"/>
    <row r="2" spans="2:11" ht="15.75" customHeight="1">
      <c r="B2" s="3" t="s">
        <v>9</v>
      </c>
      <c r="C2" s="4"/>
      <c r="D2" s="38" t="s">
        <v>18</v>
      </c>
      <c r="E2" s="38"/>
      <c r="F2" s="38"/>
      <c r="G2" s="38"/>
      <c r="H2" s="39"/>
      <c r="I2" s="5"/>
      <c r="J2" s="23"/>
      <c r="K2" s="6"/>
    </row>
    <row r="3" spans="2:11" ht="15.75">
      <c r="B3" s="7" t="s">
        <v>6</v>
      </c>
      <c r="C3" s="5"/>
      <c r="D3" s="8">
        <v>192060</v>
      </c>
      <c r="E3" s="8"/>
      <c r="F3" s="26"/>
      <c r="G3" s="2"/>
      <c r="H3" s="30"/>
      <c r="I3" s="5"/>
      <c r="J3" s="23"/>
      <c r="K3" s="6"/>
    </row>
    <row r="4" spans="2:12" ht="15.75">
      <c r="B4" s="7" t="s">
        <v>7</v>
      </c>
      <c r="C4" s="5"/>
      <c r="D4" s="8">
        <v>32060</v>
      </c>
      <c r="E4" s="8"/>
      <c r="F4" s="26"/>
      <c r="G4" s="2"/>
      <c r="H4" s="31"/>
      <c r="I4" s="5"/>
      <c r="J4" s="23"/>
      <c r="K4" s="6"/>
      <c r="L4" s="6"/>
    </row>
    <row r="5" spans="2:12" ht="15.75">
      <c r="B5" s="7" t="s">
        <v>8</v>
      </c>
      <c r="C5" s="5"/>
      <c r="D5" s="9">
        <f>IF(AND(D3="",D4=""),"",D3-D4)</f>
        <v>160000</v>
      </c>
      <c r="E5" s="9"/>
      <c r="F5" s="26"/>
      <c r="G5" s="2"/>
      <c r="H5" s="32"/>
      <c r="I5" s="5"/>
      <c r="J5" s="23"/>
      <c r="K5" s="6"/>
      <c r="L5" s="6"/>
    </row>
    <row r="6" spans="2:12" ht="16.5" thickBot="1">
      <c r="B6" s="10" t="s">
        <v>10</v>
      </c>
      <c r="C6" s="5"/>
      <c r="D6" s="11">
        <v>38777</v>
      </c>
      <c r="E6" s="11"/>
      <c r="F6" s="26"/>
      <c r="G6" s="2"/>
      <c r="H6" s="31"/>
      <c r="I6" s="5"/>
      <c r="J6" s="23"/>
      <c r="K6" s="12"/>
      <c r="L6" s="12"/>
    </row>
    <row r="7" spans="2:10" s="13" customFormat="1" ht="31.5" customHeight="1">
      <c r="B7" s="24" t="s">
        <v>0</v>
      </c>
      <c r="C7" s="25" t="s">
        <v>1</v>
      </c>
      <c r="D7" s="25" t="s">
        <v>20</v>
      </c>
      <c r="E7" s="25" t="s">
        <v>12</v>
      </c>
      <c r="F7" s="25" t="s">
        <v>2</v>
      </c>
      <c r="G7" s="25" t="s">
        <v>3</v>
      </c>
      <c r="H7" s="33" t="s">
        <v>4</v>
      </c>
      <c r="I7" s="14"/>
      <c r="J7" s="23" t="s">
        <v>11</v>
      </c>
    </row>
    <row r="8" spans="2:10" ht="15.75">
      <c r="B8" s="15" t="s">
        <v>14</v>
      </c>
      <c r="C8" s="16">
        <f>IF(Valeur="","",Valeur)</f>
        <v>160000</v>
      </c>
      <c r="D8" s="35">
        <v>4000</v>
      </c>
      <c r="E8" s="28">
        <f>IF($D$14="","",Utilisation/$D$14)</f>
        <v>0.1</v>
      </c>
      <c r="F8" s="16">
        <f>IF(P_utilisation="","",Base_Amortissable*P_utilisation)</f>
        <v>16000</v>
      </c>
      <c r="G8" s="16">
        <f>IF(Annuités="","",Annuités)</f>
        <v>16000</v>
      </c>
      <c r="H8" s="34">
        <f>IF(OR(Base_Amortissable="",Cumul_des_annuités=""),"",Base_Amortissable-Cumul_des_annuités)</f>
        <v>144000</v>
      </c>
      <c r="I8" s="17"/>
      <c r="J8" s="22" t="s">
        <v>21</v>
      </c>
    </row>
    <row r="9" spans="2:10" ht="15.75">
      <c r="B9" s="15" t="s">
        <v>15</v>
      </c>
      <c r="C9" s="16">
        <f>IF(Valeur="","",Valeur)</f>
        <v>160000</v>
      </c>
      <c r="D9" s="35">
        <v>7000</v>
      </c>
      <c r="E9" s="28">
        <f>IF($D$14="","",Utilisation/$D$14)</f>
        <v>0.175</v>
      </c>
      <c r="F9" s="16">
        <f>IF(P_utilisation="","",Base_Amortissable*P_utilisation)</f>
        <v>28000</v>
      </c>
      <c r="G9" s="16">
        <f>IF(Annuités="","",Annuités+G8)</f>
        <v>44000</v>
      </c>
      <c r="H9" s="34">
        <f>IF(OR(Base_Amortissable="",Cumul_des_annuités=""),"",Base_Amortissable-Cumul_des_annuités)</f>
        <v>116000</v>
      </c>
      <c r="I9" s="17"/>
      <c r="J9" s="22" t="s">
        <v>22</v>
      </c>
    </row>
    <row r="10" spans="2:10" ht="15.75">
      <c r="B10" s="15" t="s">
        <v>16</v>
      </c>
      <c r="C10" s="16">
        <f>IF(Valeur="","",Valeur)</f>
        <v>160000</v>
      </c>
      <c r="D10" s="35">
        <v>8000</v>
      </c>
      <c r="E10" s="28">
        <f>IF($D$14="","",Utilisation/$D$14)</f>
        <v>0.2</v>
      </c>
      <c r="F10" s="16">
        <f>IF(P_utilisation="","",Base_Amortissable*P_utilisation)</f>
        <v>32000</v>
      </c>
      <c r="G10" s="16">
        <f>IF(Annuités="","",Annuités+G9)</f>
        <v>76000</v>
      </c>
      <c r="H10" s="34">
        <f>IF(OR(Base_Amortissable="",Cumul_des_annuités=""),"",Base_Amortissable-Cumul_des_annuités)</f>
        <v>84000</v>
      </c>
      <c r="I10" s="17"/>
      <c r="J10" s="22" t="s">
        <v>23</v>
      </c>
    </row>
    <row r="11" spans="2:10" ht="15.75">
      <c r="B11" s="15" t="s">
        <v>17</v>
      </c>
      <c r="C11" s="16">
        <f>IF(Valeur="","",Valeur)</f>
        <v>160000</v>
      </c>
      <c r="D11" s="35">
        <v>10000</v>
      </c>
      <c r="E11" s="28">
        <f>IF($D$14="","",Utilisation/$D$14)</f>
        <v>0.25</v>
      </c>
      <c r="F11" s="16">
        <f>IF(P_utilisation="","",Base_Amortissable*P_utilisation)</f>
        <v>40000</v>
      </c>
      <c r="G11" s="16">
        <f>IF(Annuités="","",Annuités+G10)</f>
        <v>116000</v>
      </c>
      <c r="H11" s="34">
        <f>IF(OR(Base_Amortissable="",Cumul_des_annuités=""),"",Base_Amortissable-Cumul_des_annuités)</f>
        <v>44000</v>
      </c>
      <c r="I11" s="17"/>
      <c r="J11" s="22" t="s">
        <v>24</v>
      </c>
    </row>
    <row r="12" spans="2:10" ht="15.75">
      <c r="B12" s="15" t="s">
        <v>5</v>
      </c>
      <c r="C12" s="16">
        <f>IF(Valeur="","",Valeur)</f>
        <v>160000</v>
      </c>
      <c r="D12" s="35">
        <v>5000</v>
      </c>
      <c r="E12" s="28">
        <f>IF($D$14="","",Utilisation/$D$14)</f>
        <v>0.125</v>
      </c>
      <c r="F12" s="16">
        <f>IF(P_utilisation="","",Base_Amortissable*P_utilisation)</f>
        <v>20000</v>
      </c>
      <c r="G12" s="16">
        <f>IF(Annuités="","",Annuités+G11)</f>
        <v>136000</v>
      </c>
      <c r="H12" s="34">
        <f>IF(OR(Base_Amortissable="",Cumul_des_annuités=""),"",Base_Amortissable-Cumul_des_annuités)</f>
        <v>24000</v>
      </c>
      <c r="I12" s="17"/>
      <c r="J12" s="22" t="s">
        <v>25</v>
      </c>
    </row>
    <row r="13" spans="2:10" ht="15.75">
      <c r="B13" s="15" t="s">
        <v>19</v>
      </c>
      <c r="C13" s="16">
        <f>IF(Valeur="","",Valeur)</f>
        <v>160000</v>
      </c>
      <c r="D13" s="35">
        <v>6000</v>
      </c>
      <c r="E13" s="28">
        <f>IF($D$14="","",Utilisation/$D$14)</f>
        <v>0.15</v>
      </c>
      <c r="F13" s="16">
        <f>IF(P_utilisation="","",Base_Amortissable*P_utilisation)</f>
        <v>24000</v>
      </c>
      <c r="G13" s="16">
        <f>IF(Annuités="","",Annuités+G12)</f>
        <v>160000</v>
      </c>
      <c r="H13" s="34">
        <f>IF(OR(Base_Amortissable="",Cumul_des_annuités=""),"",Base_Amortissable-Cumul_des_annuités)</f>
        <v>0</v>
      </c>
      <c r="I13" s="17"/>
      <c r="J13" s="22" t="s">
        <v>26</v>
      </c>
    </row>
    <row r="14" spans="2:9" ht="16.5" thickBot="1">
      <c r="B14" s="36" t="s">
        <v>13</v>
      </c>
      <c r="C14" s="37"/>
      <c r="D14" s="27">
        <f>IF(D8="","",SUM(Utilisation))</f>
        <v>40000</v>
      </c>
      <c r="E14" s="29">
        <f>IF(E8="","",SUM(P_utilisation))</f>
        <v>1</v>
      </c>
      <c r="F14" s="18">
        <f>IF(F8="","",SUM(Annuités))</f>
        <v>160000</v>
      </c>
      <c r="G14" s="19"/>
      <c r="H14" s="20"/>
      <c r="I14" s="21"/>
    </row>
  </sheetData>
  <sheetProtection sheet="1" objects="1" scenarios="1"/>
  <mergeCells count="2">
    <mergeCell ref="B14:C14"/>
    <mergeCell ref="D2:H2"/>
  </mergeCells>
  <dataValidations count="4">
    <dataValidation type="date" allowBlank="1" showInputMessage="1" showErrorMessage="1" promptTitle="Format de date" prompt="Vous devez saisir une date au format suivant :&#10;&#10;jj/mm" errorTitle="Erreur de saisie" error="La date saisie re respecte pas le format suivant :&#10;&#10;jj/mm" sqref="D6:E6">
      <formula1>38718</formula1>
      <formula2>39082</formula2>
    </dataValidation>
    <dataValidation showInputMessage="1" showErrorMessage="1" sqref="H3"/>
    <dataValidation type="whole" allowBlank="1" showInputMessage="1" showErrorMessage="1" promptTitle="Durée :" prompt="Saisissez un chiffre de 1 à 4 !" errorTitle="Erruer de saisie" error="Le chiffre saisi doit être compris entre 1 et 4 !" sqref="H4">
      <formula1>1</formula1>
      <formula2>4</formula2>
    </dataValidation>
    <dataValidation type="whole" allowBlank="1" showInputMessage="1" showErrorMessage="1" promptTitle="Prorata :" prompt="Saisissez un chiffre de 1 à 360" error="Vous ne pouvez saisir qu'un chiffre compris entre 1 et 360 !" sqref="H6">
      <formula1>1</formula1>
      <formula2>360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2006-10-31T08:17:52Z</dcterms:created>
  <dcterms:modified xsi:type="dcterms:W3CDTF">2006-11-10T06:12:02Z</dcterms:modified>
  <cp:category/>
  <cp:version/>
  <cp:contentType/>
  <cp:contentStatus/>
</cp:coreProperties>
</file>