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4-A" sheetId="1" r:id="rId1"/>
    <sheet name="Plan comptable" sheetId="2" state="hidden" r:id="rId2"/>
  </sheets>
  <definedNames>
    <definedName name="Comptes">'Plan comptable'!$A:$B</definedName>
    <definedName name="_xlnm.Print_Area" localSheetId="0">'Travail 4-A'!$B$2:$E$6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<sst xmlns="http://schemas.openxmlformats.org/spreadsheetml/2006/main" count="973" uniqueCount="806">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</sst>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7">
        <v>411</v>
      </c>
      <c r="D3" s="87"/>
      <c r="E3" s="66"/>
      <c r="F3" s="87">
        <v>707</v>
      </c>
      <c r="G3" s="87"/>
      <c r="H3" s="66"/>
      <c r="I3" s="87">
        <v>44571</v>
      </c>
      <c r="J3" s="87"/>
      <c r="K3" s="67"/>
    </row>
    <row r="4" spans="2:11" s="72" customFormat="1" ht="30" customHeight="1">
      <c r="B4" s="69"/>
      <c r="C4" s="86" t="str">
        <f>IF(C3="","",VLOOKUP(C3,Comptes,2,FALSE))</f>
        <v>Clients</v>
      </c>
      <c r="D4" s="86"/>
      <c r="E4" s="70"/>
      <c r="F4" s="86" t="str">
        <f>IF(F3="","",VLOOKUP(F3,Comptes,2,FALSE))</f>
        <v>Ventes de marchandises</v>
      </c>
      <c r="G4" s="86"/>
      <c r="H4" s="70"/>
      <c r="I4" s="86" t="str">
        <f>IF(I3="","",VLOOKUP(I3,Comptes,2,FALSE))</f>
        <v>TVA collectée</v>
      </c>
      <c r="J4" s="86"/>
      <c r="K4" s="71"/>
    </row>
    <row r="5" spans="2:11" ht="15.75">
      <c r="B5" s="73"/>
      <c r="C5" s="80">
        <v>8001.24</v>
      </c>
      <c r="D5" s="81"/>
      <c r="E5" s="74"/>
      <c r="F5" s="80"/>
      <c r="G5" s="81">
        <v>6690</v>
      </c>
      <c r="H5" s="74"/>
      <c r="I5" s="80"/>
      <c r="J5" s="81">
        <v>1311.24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4" t="str">
        <f>IF(SUM(C5:C7)&gt;SUM(D5:D7),"Solde débiteur",IF(SUM(C5:C7)&lt;SUM(D5:D7),"Solde créditeur",""))</f>
        <v>Solde débiteur</v>
      </c>
      <c r="D8" s="84"/>
      <c r="E8" s="66"/>
      <c r="F8" s="84" t="str">
        <f>IF(SUM(F5:F7)&gt;SUM(G5:G7),"Solde débiteur",IF(SUM(F5:F7)&lt;SUM(G5:G7),"Solde créditeur",""))</f>
        <v>Solde créditeur</v>
      </c>
      <c r="G8" s="84"/>
      <c r="H8" s="66"/>
      <c r="I8" s="84" t="str">
        <f>IF(SUM(I5:I7)&gt;SUM(J5:J7),"Solde débiteur",IF(SUM(I5:I7)&lt;SUM(J5:J7),"Solde créditeur",""))</f>
        <v>Solde créditeur</v>
      </c>
      <c r="J8" s="84"/>
      <c r="K8" s="67"/>
    </row>
    <row r="9" spans="2:11" s="68" customFormat="1" ht="15.75">
      <c r="B9" s="65"/>
      <c r="C9" s="85">
        <f>IF(C8="Solde débiteur",SUM(C5:C7)-SUM(D5:D7),IF(C8="Solde créditeur",SUM(D5:D7)-SUM(C5:C7),""))</f>
        <v>8001.24</v>
      </c>
      <c r="D9" s="85"/>
      <c r="E9" s="66"/>
      <c r="F9" s="85">
        <f>IF(F8="Solde débiteur",SUM(F5:F7)-SUM(G5:G7),IF(F8="Solde créditeur",SUM(G5:G7)-SUM(F5:F7),""))</f>
        <v>6690</v>
      </c>
      <c r="G9" s="85"/>
      <c r="H9" s="66"/>
      <c r="I9" s="85">
        <f>IF(I8="Solde débiteur",SUM(I5:I7)-SUM(J5:J7),IF(I8="Solde créditeur",SUM(J5:J7)-SUM(I5:I7),""))</f>
        <v>1311.24</v>
      </c>
      <c r="J9" s="85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7"/>
      <c r="D11" s="87"/>
      <c r="E11" s="66"/>
      <c r="F11" s="87"/>
      <c r="G11" s="87"/>
      <c r="H11" s="66"/>
      <c r="I11" s="87"/>
      <c r="J11" s="87"/>
      <c r="K11" s="67"/>
    </row>
    <row r="12" spans="2:11" s="72" customFormat="1" ht="30" customHeight="1">
      <c r="B12" s="69"/>
      <c r="C12" s="86">
        <f>IF(C11="","",VLOOKUP(C11,Comptes,2,FALSE))</f>
      </c>
      <c r="D12" s="86"/>
      <c r="E12" s="70"/>
      <c r="F12" s="86">
        <f>IF(F11="","",VLOOKUP(F11,Comptes,2,FALSE))</f>
      </c>
      <c r="G12" s="86"/>
      <c r="H12" s="70"/>
      <c r="I12" s="86">
        <f>IF(I11="","",VLOOKUP(I11,Comptes,2,FALSE))</f>
      </c>
      <c r="J12" s="86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4">
        <f>IF(SUM(C13:C15)&gt;SUM(D13:D15),"Solde débiteur",IF(SUM(C13:C15)&lt;SUM(D13:D15),"Solde créditeur",""))</f>
      </c>
      <c r="D16" s="84"/>
      <c r="E16" s="74"/>
      <c r="F16" s="84">
        <f>IF(SUM(F13:F15)&gt;SUM(G13:G15),"Solde débiteur",IF(SUM(F13:F15)&lt;SUM(G13:G15),"Solde créditeur",""))</f>
      </c>
      <c r="G16" s="84"/>
      <c r="H16" s="74"/>
      <c r="I16" s="84">
        <f>IF(SUM(I13:I15)&gt;SUM(J13:J15),"Solde débiteur",IF(SUM(I13:I15)&lt;SUM(J13:J15),"Solde créditeur",""))</f>
      </c>
      <c r="J16" s="84"/>
      <c r="K16" s="75"/>
    </row>
    <row r="17" spans="2:11" ht="15.75">
      <c r="B17" s="73"/>
      <c r="C17" s="85">
        <f>IF(C16="Solde débiteur",SUM(C13:C15)-SUM(D13:D15),IF(C16="Solde créditeur",SUM(D13:D15)-SUM(C13:C15),""))</f>
      </c>
      <c r="D17" s="85"/>
      <c r="E17" s="74"/>
      <c r="F17" s="85">
        <f>IF(F16="Solde débiteur",SUM(F13:F15)-SUM(G13:G15),IF(F16="Solde créditeur",SUM(G13:G15)-SUM(F13:F15),""))</f>
      </c>
      <c r="G17" s="85"/>
      <c r="H17" s="74"/>
      <c r="I17" s="85">
        <f>IF(I16="Solde débiteur",SUM(I13:I15)-SUM(J13:J15),IF(I16="Solde créditeur",SUM(J13:J15)-SUM(I13:I15),""))</f>
      </c>
      <c r="J17" s="85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3">
        <f>IF(SUM(C5:C7,F5:F7,I5:I7,C13:C15,F13:F15,I13:I15)=SUM(D5:D7,G5:G7,J5:J7,D13:D15,G13:G15,J13:J15),"","ATTENTION !!! PRINCIPE DE LA PARTIE DOUBLE NON RESPECTE !!!")</f>
      </c>
      <c r="C19" s="83"/>
      <c r="D19" s="83"/>
      <c r="E19" s="83"/>
      <c r="F19" s="83"/>
      <c r="G19" s="83"/>
      <c r="H19" s="83"/>
      <c r="I19" s="83"/>
      <c r="J19" s="83"/>
      <c r="K19" s="83"/>
    </row>
  </sheetData>
  <sheetProtection sheet="1" objects="1" scenarios="1"/>
  <mergeCells count="25"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B19:K19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0</v>
      </c>
    </row>
    <row r="611" spans="1:2" s="3" customFormat="1" ht="15.75">
      <c r="A611" s="12">
        <v>6092</v>
      </c>
      <c r="B611" s="3" t="s">
        <v>1</v>
      </c>
    </row>
    <row r="612" spans="1:2" s="3" customFormat="1" ht="15.75">
      <c r="A612" s="12">
        <v>6094</v>
      </c>
      <c r="B612" s="3" t="s">
        <v>2</v>
      </c>
    </row>
    <row r="613" spans="1:2" s="3" customFormat="1" ht="15.75">
      <c r="A613" s="12">
        <v>6095</v>
      </c>
      <c r="B613" s="3" t="s">
        <v>3</v>
      </c>
    </row>
    <row r="614" spans="1:2" s="3" customFormat="1" ht="15.75">
      <c r="A614" s="12">
        <v>6096</v>
      </c>
      <c r="B614" s="3" t="s">
        <v>4</v>
      </c>
    </row>
    <row r="615" spans="1:2" s="3" customFormat="1" ht="15.75">
      <c r="A615" s="12">
        <v>6097</v>
      </c>
      <c r="B615" s="3" t="s">
        <v>5</v>
      </c>
    </row>
    <row r="616" spans="1:2" s="3" customFormat="1" ht="15.75">
      <c r="A616" s="12">
        <v>6098</v>
      </c>
      <c r="B616" s="3" t="s">
        <v>6</v>
      </c>
    </row>
    <row r="617" spans="1:2" ht="15.75">
      <c r="A617" s="51" t="s">
        <v>7</v>
      </c>
      <c r="B617" s="52" t="s">
        <v>8</v>
      </c>
    </row>
    <row r="618" spans="1:2" ht="15.75">
      <c r="A618" s="51">
        <v>61</v>
      </c>
      <c r="B618" s="52" t="s">
        <v>9</v>
      </c>
    </row>
    <row r="619" spans="1:2" ht="15.75">
      <c r="A619" s="10">
        <v>611</v>
      </c>
      <c r="B619" s="2" t="s">
        <v>10</v>
      </c>
    </row>
    <row r="620" spans="1:2" ht="15.75">
      <c r="A620" s="10">
        <v>612</v>
      </c>
      <c r="B620" s="2" t="s">
        <v>11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12</v>
      </c>
    </row>
    <row r="624" spans="1:2" s="3" customFormat="1" ht="15.75">
      <c r="A624" s="12">
        <v>6132</v>
      </c>
      <c r="B624" s="3" t="s">
        <v>13</v>
      </c>
    </row>
    <row r="625" spans="1:2" s="3" customFormat="1" ht="15.75">
      <c r="A625" s="12">
        <v>6135</v>
      </c>
      <c r="B625" s="3" t="s">
        <v>14</v>
      </c>
    </row>
    <row r="626" spans="1:2" s="3" customFormat="1" ht="15.75">
      <c r="A626" s="12">
        <v>6136</v>
      </c>
      <c r="B626" s="3" t="s">
        <v>15</v>
      </c>
    </row>
    <row r="627" spans="1:2" ht="15.75">
      <c r="A627" s="24">
        <v>614</v>
      </c>
      <c r="B627" s="2" t="s">
        <v>16</v>
      </c>
    </row>
    <row r="628" spans="1:2" ht="15.75">
      <c r="A628" s="24">
        <v>615</v>
      </c>
      <c r="B628" s="2" t="s">
        <v>17</v>
      </c>
    </row>
    <row r="629" spans="1:2" s="3" customFormat="1" ht="15.75">
      <c r="A629" s="54">
        <v>6152</v>
      </c>
      <c r="B629" s="3" t="s">
        <v>18</v>
      </c>
    </row>
    <row r="630" spans="1:2" s="3" customFormat="1" ht="15.75">
      <c r="A630" s="54">
        <v>6155</v>
      </c>
      <c r="B630" s="3" t="s">
        <v>19</v>
      </c>
    </row>
    <row r="631" spans="1:2" s="3" customFormat="1" ht="15.75">
      <c r="A631" s="54">
        <v>6156</v>
      </c>
      <c r="B631" s="3" t="s">
        <v>20</v>
      </c>
    </row>
    <row r="632" spans="1:2" ht="15.75">
      <c r="A632" s="10">
        <v>616</v>
      </c>
      <c r="B632" s="2" t="s">
        <v>21</v>
      </c>
    </row>
    <row r="633" spans="1:2" s="3" customFormat="1" ht="15.75">
      <c r="A633" s="12">
        <v>6161</v>
      </c>
      <c r="B633" s="3" t="s">
        <v>22</v>
      </c>
    </row>
    <row r="634" spans="1:2" ht="15.75">
      <c r="A634" s="12">
        <v>6162</v>
      </c>
      <c r="B634" s="3" t="s">
        <v>23</v>
      </c>
    </row>
    <row r="635" spans="1:2" ht="15.75">
      <c r="A635" s="12">
        <v>6163</v>
      </c>
      <c r="B635" s="3" t="s">
        <v>24</v>
      </c>
    </row>
    <row r="636" spans="1:2" ht="15.75">
      <c r="A636" s="13">
        <v>61636</v>
      </c>
      <c r="B636" s="3" t="s">
        <v>25</v>
      </c>
    </row>
    <row r="637" spans="1:2" ht="15.75">
      <c r="A637" s="13">
        <v>61637</v>
      </c>
      <c r="B637" s="3" t="s">
        <v>26</v>
      </c>
    </row>
    <row r="638" spans="1:2" ht="15.75">
      <c r="A638" s="13">
        <v>61638</v>
      </c>
      <c r="B638" s="3" t="s">
        <v>27</v>
      </c>
    </row>
    <row r="639" spans="1:2" ht="15.75">
      <c r="A639" s="12">
        <v>6164</v>
      </c>
      <c r="B639" s="3" t="s">
        <v>28</v>
      </c>
    </row>
    <row r="640" spans="1:2" ht="15.75">
      <c r="A640" s="12">
        <v>6165</v>
      </c>
      <c r="B640" s="3" t="s">
        <v>29</v>
      </c>
    </row>
    <row r="641" spans="1:2" ht="15.75">
      <c r="A641" s="10">
        <v>617</v>
      </c>
      <c r="B641" s="2" t="s">
        <v>30</v>
      </c>
    </row>
    <row r="642" spans="1:2" ht="15.75">
      <c r="A642" s="10">
        <v>618</v>
      </c>
      <c r="B642" s="2" t="s">
        <v>31</v>
      </c>
    </row>
    <row r="643" spans="1:2" s="3" customFormat="1" ht="15.75">
      <c r="A643" s="12">
        <v>6181</v>
      </c>
      <c r="B643" s="3" t="s">
        <v>32</v>
      </c>
    </row>
    <row r="644" spans="1:2" s="3" customFormat="1" ht="15.75">
      <c r="A644" s="12">
        <v>6183</v>
      </c>
      <c r="B644" s="3" t="s">
        <v>33</v>
      </c>
    </row>
    <row r="645" spans="1:2" s="3" customFormat="1" ht="15.75">
      <c r="A645" s="12">
        <v>6185</v>
      </c>
      <c r="B645" s="3" t="s">
        <v>34</v>
      </c>
    </row>
    <row r="646" spans="1:2" ht="15.75">
      <c r="A646" s="10">
        <v>619</v>
      </c>
      <c r="B646" s="2" t="s">
        <v>35</v>
      </c>
    </row>
    <row r="647" spans="1:2" ht="15.75">
      <c r="A647" s="51">
        <v>62</v>
      </c>
      <c r="B647" s="5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31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31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31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55" customFormat="1" ht="15.75">
      <c r="A691" s="51">
        <v>63</v>
      </c>
      <c r="B691" s="5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56">
        <v>64</v>
      </c>
      <c r="B721" s="5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5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51">
        <v>65</v>
      </c>
      <c r="B743" s="5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150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57">
        <v>7</v>
      </c>
      <c r="B824" s="58" t="s">
        <v>161</v>
      </c>
    </row>
    <row r="825" spans="1:2" ht="15.75">
      <c r="A825" s="59">
        <v>70</v>
      </c>
      <c r="B825" s="6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2006-08-13T07:04:12Z</dcterms:modified>
  <cp:category/>
  <cp:version/>
  <cp:contentType/>
  <cp:contentStatus/>
</cp:coreProperties>
</file>