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<sst xmlns="http://schemas.openxmlformats.org/spreadsheetml/2006/main" count="1029" uniqueCount="853">
  <si>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</si>
  <si>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</si>
  <si>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</si>
  <si>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</si>
  <si>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</si>
  <si>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</si>
  <si>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</si>
  <si>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</si>
  <si>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</si>
  <si>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</si>
  <si>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</si>
  <si>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</si>
  <si>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</si>
  <si>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</si>
  <si>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</si>
  <si>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</si>
  <si>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</si>
  <si>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</si>
  <si>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</si>
  <si>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</si>
  <si>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</si>
  <si>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</si>
  <si>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</si>
  <si>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</si>
  <si>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</si>
  <si>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</si>
  <si>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</si>
  <si>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</si>
  <si>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</si>
  <si>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</si>
  <si>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</si>
  <si>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</si>
  <si>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</si>
  <si>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</si>
  <si>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</si>
  <si>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</si>
  <si>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</si>
  <si>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</si>
  <si>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</si>
  <si>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</si>
  <si>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</si>
  <si>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</si>
  <si>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</si>
  <si>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</si>
  <si>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</si>
  <si>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</si>
  <si>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</si>
  <si>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</si>
  <si>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</si>
  <si>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</si>
  <si>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</si>
  <si>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</si>
  <si>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</si>
  <si>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</si>
  <si>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</si>
  <si>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</si>
  <si>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</si>
  <si>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</si>
  <si>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</si>
  <si>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</si>
  <si>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</si>
  <si>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</si>
  <si>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</si>
  <si>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</si>
  <si>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</si>
  <si>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</si>
  <si>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</si>
  <si>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</si>
  <si>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</si>
  <si>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</si>
  <si>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</si>
  <si>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</si>
  <si>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</si>
  <si>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</si>
  <si>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</si>
  <si>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</si>
  <si>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</si>
  <si>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</si>
  <si>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</si>
  <si>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</si>
  <si>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</si>
  <si>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</si>
  <si>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</si>
  <si>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</si>
  <si>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</si>
  <si>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</si>
  <si>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</si>
  <si>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</si>
  <si>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</si>
  <si>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</si>
  <si>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</si>
  <si>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</si>
  <si>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</si>
  <si>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</si>
  <si>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</si>
  <si>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</si>
  <si>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</si>
  <si>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</si>
  <si>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</si>
  <si>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</si>
  <si>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</si>
  <si>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</si>
  <si>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</si>
  <si>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</si>
  <si>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</si>
  <si>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</si>
  <si>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</si>
  <si>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</si>
  <si>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</si>
  <si>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</si>
  <si>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</si>
  <si>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</si>
  <si>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</si>
  <si>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</si>
  <si>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</si>
  <si>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</si>
  <si>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</si>
  <si>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</si>
  <si>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</si>
  <si>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</si>
  <si>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</si>
  <si>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</si>
  <si>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</si>
  <si>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</si>
  <si>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</si>
  <si>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</si>
  <si>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</si>
  <si>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</si>
  <si>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</si>
  <si>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</si>
  <si>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</si>
  <si>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</si>
  <si>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</si>
  <si>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</si>
  <si>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</si>
  <si>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</si>
  <si>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</si>
  <si>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</si>
  <si>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</si>
  <si>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</si>
  <si>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</si>
  <si>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</si>
  <si>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</si>
  <si>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</si>
  <si>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</si>
  <si>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</si>
  <si>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</si>
  <si>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</si>
  <si>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</si>
  <si>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</si>
  <si>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</si>
  <si>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</si>
  <si>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</si>
  <si>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</si>
  <si>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</si>
  <si>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</si>
  <si>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</si>
  <si>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</si>
  <si>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</si>
  <si>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</si>
  <si>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</si>
  <si>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</si>
  <si>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</si>
  <si>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</si>
  <si>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</si>
  <si>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</si>
  <si>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</si>
  <si>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</si>
  <si>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</si>
  <si>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</si>
  <si>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</si>
  <si>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</si>
  <si>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</si>
  <si>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</si>
  <si>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</si>
  <si>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</si>
  <si>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</si>
  <si>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</si>
  <si>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</si>
  <si>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</si>
  <si>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</si>
  <si>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</si>
  <si>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</si>
  <si>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</si>
  <si>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</si>
  <si>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</si>
  <si>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</si>
  <si>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</si>
  <si>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</si>
  <si>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</si>
  <si>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</si>
  <si>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</si>
  <si>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</si>
  <si>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</si>
  <si>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</si>
  <si>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</si>
  <si>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</si>
  <si>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</si>
  <si>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</si>
  <si>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</si>
  <si>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</si>
  <si>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</si>
  <si>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</si>
  <si>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</si>
  <si>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</si>
  <si>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</si>
  <si>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</si>
  <si>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</si>
  <si>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</si>
  <si>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</si>
  <si>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</si>
  <si>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</si>
  <si>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</si>
  <si>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</si>
  <si>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</si>
  <si>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</si>
  <si>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</si>
  <si>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</si>
  <si>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</si>
  <si>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</si>
  <si>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</si>
  <si>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</si>
  <si>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</si>
  <si>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</si>
  <si>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</si>
  <si>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</si>
  <si>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</si>
  <si>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</si>
  <si>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</si>
  <si>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</si>
  <si>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</si>
  <si>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</si>
  <si>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</si>
  <si>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</si>
  <si>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</si>
  <si>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</si>
  <si>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</si>
  <si>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</si>
  <si>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</si>
  <si>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</si>
  <si>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</si>
  <si>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</si>
  <si>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</si>
  <si>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</si>
  <si>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</si>
  <si>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</si>
  <si>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</si>
  <si>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</si>
  <si>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</si>
  <si>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</si>
  <si>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</si>
  <si>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</si>
  <si>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</si>
  <si>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</si>
  <si>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</si>
  <si>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</si>
  <si>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</si>
  <si>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</si>
  <si>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</si>
  <si>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</si>
  <si>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</si>
  <si>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</si>
  <si>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</si>
  <si>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</si>
  <si>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</si>
  <si>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</si>
  <si>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</si>
  <si>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</si>
  <si>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</si>
  <si>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</si>
  <si>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</si>
  <si>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</si>
  <si>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</si>
  <si>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</si>
  <si>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</si>
  <si>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</si>
  <si>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</si>
  <si>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</si>
  <si>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</si>
  <si>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</si>
  <si>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</si>
  <si>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</si>
  <si>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</si>
  <si>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</si>
  <si>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</si>
  <si>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</si>
  <si>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</si>
  <si>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</si>
  <si>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</si>
  <si>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</si>
  <si>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</si>
  <si>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</si>
  <si>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</si>
  <si>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</si>
  <si>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</si>
  <si>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</si>
  <si>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</si>
  <si>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</si>
  <si>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</si>
  <si>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</si>
  <si>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</si>
  <si>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</si>
  <si>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</si>
  <si>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</si>
  <si>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</si>
  <si>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</si>
  <si>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</si>
  <si>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</si>
  <si>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</si>
  <si>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</si>
  <si>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</si>
  <si>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</si>
  <si>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</si>
  <si>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</si>
  <si>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</si>
  <si>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</si>
  <si>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</si>
  <si>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</si>
  <si>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</si>
  <si>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</si>
  <si>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</si>
  <si>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</si>
  <si>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</si>
  <si>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</si>
  <si>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</si>
  <si>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</si>
  <si>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</si>
  <si>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</si>
  <si>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</si>
  <si>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</si>
  <si>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</si>
  <si>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</si>
  <si>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</si>
  <si>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</si>
  <si>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</si>
  <si>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</si>
  <si>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</si>
  <si>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</si>
  <si>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</si>
  <si>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</si>
  <si>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</si>
  <si>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</si>
  <si>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</si>
  <si>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</si>
  <si>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</si>
  <si>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</si>
  <si>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</si>
  <si>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</si>
  <si>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</si>
  <si>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</si>
  <si>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</si>
  <si>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</si>
  <si>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</si>
  <si>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</si>
  <si>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</si>
  <si>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</si>
  <si>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</si>
  <si>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</si>
  <si>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</si>
  <si>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</si>
  <si>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</si>
  <si>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</si>
  <si>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</si>
  <si>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</si>
  <si>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</si>
  <si>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</si>
  <si>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</si>
  <si>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</si>
  <si>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</si>
  <si>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</si>
  <si>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</si>
  <si>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</si>
  <si>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</si>
  <si>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</si>
  <si>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</si>
  <si>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</si>
  <si>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</si>
  <si>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</si>
  <si>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</si>
  <si>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</si>
  <si>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</si>
  <si>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</si>
  <si>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</si>
  <si>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</si>
  <si>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</si>
  <si>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</si>
  <si>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</si>
  <si>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</si>
  <si>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</si>
  <si>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</si>
  <si>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</si>
  <si>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</si>
  <si>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</si>
  <si>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</si>
  <si>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</si>
  <si>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</si>
  <si>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</si>
  <si>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</si>
  <si>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</si>
  <si>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</si>
  <si>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</si>
  <si>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</si>
  <si>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</si>
  <si>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</si>
  <si>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</si>
  <si>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</si>
  <si>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</si>
  <si>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</si>
  <si>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</si>
  <si>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</si>
  <si>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</si>
  <si>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</si>
  <si>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</si>
  <si>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</si>
  <si>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</si>
  <si>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</si>
  <si>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</si>
  <si>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</si>
  <si>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</si>
  <si>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</si>
  <si>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</si>
  <si>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</si>
  <si>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</si>
  <si>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</si>
  <si>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</si>
  <si>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</si>
  <si>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</si>
  <si>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</si>
  <si>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</si>
  <si>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</si>
  <si>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</si>
  <si>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</si>
  <si>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</si>
  <si>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</si>
  <si>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</si>
  <si>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</si>
  <si>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</si>
  <si>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</si>
  <si>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</si>
  <si>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</si>
  <si>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</si>
  <si>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</si>
  <si>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</si>
  <si>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</si>
  <si>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</si>
  <si>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</si>
  <si>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</si>
  <si>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</si>
  <si>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</si>
  <si>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</si>
  <si>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</si>
  <si>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</si>
  <si>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</si>
  <si>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</si>
  <si>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</si>
  <si>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</si>
  <si>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</si>
  <si>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</si>
  <si>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</si>
  <si>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</si>
  <si>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</si>
  <si>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</si>
  <si>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</si>
  <si>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</si>
  <si>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</si>
  <si>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</si>
  <si>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</si>
  <si>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</si>
  <si>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</si>
  <si>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</si>
  <si>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</si>
  <si>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</si>
  <si>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</si>
  <si>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</si>
  <si>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</si>
  <si>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</si>
  <si>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</si>
  <si>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</si>
  <si>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</si>
  <si>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</si>
  <si>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</si>
  <si>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</si>
  <si>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</si>
  <si>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</si>
  <si>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</si>
  <si>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</si>
  <si>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</si>
  <si>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</si>
  <si>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</si>
  <si>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</si>
  <si>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</si>
  <si>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</si>
  <si>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</si>
  <si>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</si>
  <si>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</si>
  <si>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</si>
  <si>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</si>
  <si>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</si>
  <si>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</si>
  <si>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</si>
  <si>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</si>
  <si>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</si>
  <si>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</si>
  <si>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</si>
  <si>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</si>
  <si>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</si>
  <si>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</si>
  <si>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</si>
  <si>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</si>
  <si>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</si>
  <si>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</si>
  <si>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</si>
  <si>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</si>
  <si>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</si>
  <si>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</si>
  <si>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</si>
  <si>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</si>
  <si>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</si>
  <si>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</si>
  <si>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</si>
  <si>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</si>
  <si>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</si>
  <si>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</si>
  <si>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</si>
  <si>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</si>
  <si>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</si>
  <si>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</si>
  <si>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</si>
  <si>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</si>
  <si>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</si>
  <si>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</si>
  <si>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</si>
  <si>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</si>
  <si>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</si>
  <si>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</si>
  <si>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</si>
  <si>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</si>
  <si>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</si>
  <si>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</si>
  <si>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</si>
  <si>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</si>
  <si>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</si>
  <si>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</si>
  <si>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</si>
  <si>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</si>
  <si>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</si>
  <si>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</si>
  <si>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</si>
  <si>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</si>
  <si>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</si>
  <si>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</si>
  <si>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</si>
  <si>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</si>
  <si>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</si>
  <si>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</si>
  <si>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</si>
  <si>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</si>
  <si>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</si>
  <si>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</si>
  <si>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</si>
  <si>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</si>
  <si>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</si>
  <si>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</si>
  <si>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</si>
  <si>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</si>
  <si>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</si>
  <si>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</si>
  <si>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</si>
  <si>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</si>
  <si>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</si>
  <si>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</si>
  <si>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</si>
  <si>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</si>
  <si>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</si>
  <si>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</si>
  <si>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</si>
  <si>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</si>
  <si>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</si>
  <si>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</si>
  <si>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</si>
  <si>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</si>
  <si>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</si>
  <si>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</si>
  <si>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</si>
  <si>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</si>
  <si>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</si>
  <si>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</si>
  <si>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</si>
  <si>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</si>
  <si>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</si>
  <si>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</si>
  <si>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</si>
  <si>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</si>
  <si>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</si>
  <si>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</si>
  <si>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</si>
  <si>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</si>
  <si>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</si>
  <si>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</si>
  <si>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</si>
  <si>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</si>
  <si>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</si>
  <si>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</si>
  <si>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</si>
  <si>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</si>
  <si>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</si>
  <si>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</si>
  <si>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</si>
  <si>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</si>
  <si>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</si>
  <si>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</si>
  <si>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</si>
  <si>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</si>
  <si>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</si>
  <si>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</si>
  <si>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</si>
  <si>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</si>
  <si>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</si>
  <si>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</si>
  <si>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</si>
  <si>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</si>
  <si>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</si>
  <si>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</si>
  <si>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</si>
  <si>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</si>
  <si>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</si>
  <si>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</si>
  <si>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</si>
  <si>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</si>
  <si>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</si>
  <si>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</si>
  <si>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</si>
  <si>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</si>
  <si>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</si>
  <si>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</si>
  <si>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</si>
  <si>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</si>
  <si>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</si>
  <si>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</si>
  <si>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</si>
  <si>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</si>
  <si>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</si>
  <si>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</si>
  <si>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</si>
  <si>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</si>
  <si>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</si>
  <si>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</si>
  <si>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</si>
  <si>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</si>
  <si>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</si>
  <si>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</si>
  <si>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</si>
  <si>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</si>
  <si>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</si>
  <si>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</si>
  <si>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</si>
  <si>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</si>
  <si>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</si>
  <si>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</si>
  <si>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</si>
  <si>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</si>
  <si>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</si>
  <si>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</si>
  <si>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</si>
  <si>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</si>
  <si>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</si>
  <si>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</si>
  <si>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</si>
  <si>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</si>
  <si>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</si>
  <si>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</si>
  <si>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</si>
  <si>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</si>
  <si>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</si>
  <si>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</si>
  <si>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</si>
  <si>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</si>
  <si>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</si>
  <si>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</si>
  <si>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</si>
  <si>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</si>
  <si>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</si>
  <si>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</si>
  <si>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</si>
  <si>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</si>
  <si>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</si>
  <si>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</si>
  <si>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</si>
  <si>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</si>
  <si>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</si>
  <si>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</si>
  <si>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</si>
  <si>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</si>
  <si>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</si>
  <si>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</si>
  <si>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</si>
  <si>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</si>
  <si>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</si>
  <si>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</si>
  <si>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</si>
  <si>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</si>
  <si>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</si>
  <si>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</si>
  <si>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</si>
  <si>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</si>
  <si>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</si>
  <si>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</si>
  <si>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</si>
  <si>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</si>
  <si>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</si>
  <si>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</si>
  <si>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</si>
  <si>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</si>
  <si>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</si>
  <si>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</si>
  <si>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</si>
  <si>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</si>
  <si>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</si>
  <si>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</si>
  <si>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</si>
  <si>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</si>
  <si>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</si>
  <si>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</si>
  <si>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</si>
  <si>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</si>
  <si>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</si>
  <si>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</si>
  <si>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</si>
  <si>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</si>
  <si>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</si>
  <si>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</si>
  <si>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</si>
  <si>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</si>
  <si>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</si>
  <si>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</si>
  <si>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</si>
  <si>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</si>
  <si>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</si>
  <si>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</si>
  <si>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</si>
  <si>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</si>
  <si>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</si>
  <si>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</si>
  <si>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</si>
  <si>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</si>
  <si>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</si>
  <si>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</si>
  <si>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</si>
  <si>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</si>
  <si>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</si>
  <si>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</si>
  <si>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</si>
  <si>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</si>
  <si>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</si>
  <si>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</si>
  <si>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</si>
  <si>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</si>
  <si>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</si>
  <si>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</si>
  <si>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</si>
  <si>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</si>
  <si>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</si>
  <si>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</si>
  <si>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</si>
  <si>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</si>
  <si>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</si>
  <si>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</si>
  <si>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</si>
  <si>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</si>
  <si>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</si>
  <si>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</si>
  <si>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</si>
  <si>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</si>
  <si>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</si>
  <si>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</si>
  <si>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</si>
  <si>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</si>
  <si>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</si>
  <si>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</si>
  <si>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</si>
  <si>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</si>
  <si>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</si>
  <si>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</si>
  <si>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</si>
  <si>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</si>
  <si>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</si>
  <si>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</si>
  <si>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</si>
  <si>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</si>
  <si>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</si>
  <si>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</si>
  <si>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</si>
  <si>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</si>
  <si>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</si>
  <si>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</si>
  <si>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</si>
  <si>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</si>
  <si>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</si>
  <si>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</si>
  <si>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</si>
  <si>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</si>
  <si>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</si>
  <si>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</si>
  <si>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</si>
  <si>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</si>
  <si>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</si>
  <si>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</si>
  <si>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</si>
  <si>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</si>
  <si>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</si>
  <si>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</si>
  <si>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</si>
  <si>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</si>
  <si>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</si>
  <si>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</si>
  <si>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</si>
  <si>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</si>
  <si>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</si>
  <si>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</si>
  <si>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</si>
  <si>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</si>
  <si>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</si>
  <si>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</si>
  <si>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</si>
  <si>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Bordereau de saisie - Journal unique Année N - SA IRIS</t>
  </si>
  <si>
    <t>Bordereau de saisie - Journal unique Année N+1 - SA IRIS</t>
  </si>
  <si>
    <t>Prélèvements sociaux</t>
  </si>
  <si>
    <t>Acquisition des titres</t>
  </si>
  <si>
    <t>Attribution des titres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</si>
  <si>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</si>
  <si>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</si>
  <si>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</si>
  <si>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</si>
  <si>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</si>
  <si>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</si>
  <si>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</si>
  <si>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</si>
  <si>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r>
      <t xml:space="preserve">Participation de N-1 = PPI N x 2 = 42 000 x 2 = </t>
    </r>
    <r>
      <rPr>
        <b/>
        <u val="single"/>
        <sz val="12"/>
        <rFont val="Times New Roman"/>
        <family val="1"/>
      </rPr>
      <t>84 000 €</t>
    </r>
  </si>
  <si>
    <t>Participation due aux salariés au titre de l'exercice N - SA IRIS</t>
  </si>
  <si>
    <t>(B) Bénéfice</t>
  </si>
  <si>
    <t>(C) Capitaux propres</t>
  </si>
  <si>
    <t>(S) Salaires bruts</t>
  </si>
  <si>
    <t>(VA) Valeur ajoutée</t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</si>
  <si>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</si>
  <si>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</si>
  <si>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</si>
  <si>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RSPR = 2/3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</si>
  <si>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provision pour investissement (PPI) au titre de l'exercice N</t>
    </r>
    <r>
      <rPr>
        <b/>
        <sz val="12"/>
        <rFont val="Times New Roman"/>
        <family val="1"/>
      </rPr>
      <t xml:space="preserve"> :</t>
    </r>
  </si>
  <si>
    <r>
      <t xml:space="preserve">PPI = RSPR x 50 % </t>
    </r>
    <r>
      <rPr>
        <b/>
        <sz val="12"/>
        <rFont val="Wingdings"/>
        <family val="0"/>
      </rPr>
      <t>ð</t>
    </r>
  </si>
  <si>
    <t>Participation de N-1 - SA IRIS</t>
  </si>
  <si>
    <t>Réserve spéciale de participation de l'année N</t>
  </si>
  <si>
    <t>Provision pour investissement sur participation de l'année N</t>
  </si>
  <si>
    <t>Provision pour investissement sur participation de l'année N-1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</si>
</sst>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172" fontId="47" fillId="0" borderId="35" xfId="0" applyNumberFormat="1" applyFont="1" applyBorder="1" applyAlignment="1">
      <alignment horizontal="right" indent="1"/>
    </xf>
    <xf numFmtId="172" fontId="1" fillId="0" borderId="35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1" xfId="0" applyFont="1" applyBorder="1" applyAlignment="1">
      <alignment horizontal="right" indent="1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165" fontId="3" fillId="9" borderId="27" xfId="0" applyNumberFormat="1" applyFont="1" applyFill="1" applyBorder="1" applyAlignment="1" applyProtection="1">
      <alignment horizontal="center"/>
      <protection/>
    </xf>
    <xf numFmtId="165" fontId="3" fillId="9" borderId="28" xfId="0" applyNumberFormat="1" applyFont="1" applyFill="1" applyBorder="1" applyAlignment="1" applyProtection="1">
      <alignment horizontal="center"/>
      <protection/>
    </xf>
    <xf numFmtId="165" fontId="3" fillId="9" borderId="29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820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821</v>
      </c>
    </row>
    <row r="403" spans="1:2" s="30" customFormat="1" ht="15.75">
      <c r="A403" s="31">
        <v>4248</v>
      </c>
      <c r="B403" s="30" t="s">
        <v>823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829</v>
      </c>
    </row>
    <row r="820" spans="1:2" ht="15.75">
      <c r="A820" s="15">
        <v>6871</v>
      </c>
      <c r="B820" s="2" t="s">
        <v>830</v>
      </c>
    </row>
    <row r="821" spans="1:2" ht="15.75">
      <c r="A821" s="15">
        <v>6872</v>
      </c>
      <c r="B821" s="2" t="s">
        <v>831</v>
      </c>
    </row>
    <row r="822" spans="1:2" s="3" customFormat="1" ht="15.75">
      <c r="A822" s="13">
        <v>68725</v>
      </c>
      <c r="B822" s="3" t="s">
        <v>832</v>
      </c>
    </row>
    <row r="823" spans="1:2" ht="15.75">
      <c r="A823" s="15">
        <v>6873</v>
      </c>
      <c r="B823" s="2" t="s">
        <v>833</v>
      </c>
    </row>
    <row r="824" spans="1:2" ht="15.75">
      <c r="A824" s="15">
        <v>6874</v>
      </c>
      <c r="B824" s="2" t="s">
        <v>834</v>
      </c>
    </row>
    <row r="825" spans="1:2" ht="15.75">
      <c r="A825" s="15">
        <v>6875</v>
      </c>
      <c r="B825" s="2" t="s">
        <v>835</v>
      </c>
    </row>
    <row r="826" spans="1:2" ht="15.75">
      <c r="A826" s="15">
        <v>6876</v>
      </c>
      <c r="B826" s="2" t="s">
        <v>836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ht="16.5" thickBot="1"/>
    <row r="2" spans="2:9" ht="16.5" thickBot="1">
      <c r="B2" s="118" t="s">
        <v>838</v>
      </c>
      <c r="C2" s="119"/>
      <c r="D2" s="119"/>
      <c r="E2" s="119"/>
      <c r="F2" s="119"/>
      <c r="G2" s="119"/>
      <c r="H2" s="119"/>
      <c r="I2" s="120"/>
    </row>
    <row r="3" spans="2:9" ht="16.5" thickBot="1">
      <c r="B3" s="104"/>
      <c r="C3" s="105"/>
      <c r="D3" s="105"/>
      <c r="E3" s="105"/>
      <c r="F3" s="105"/>
      <c r="G3" s="105"/>
      <c r="H3" s="105"/>
      <c r="I3" s="106"/>
    </row>
    <row r="4" spans="2:9" ht="16.5" thickBot="1">
      <c r="B4" s="107"/>
      <c r="C4" s="108" t="s">
        <v>839</v>
      </c>
      <c r="D4" s="115">
        <v>380000</v>
      </c>
      <c r="E4" s="113"/>
      <c r="F4" s="113"/>
      <c r="G4" s="113"/>
      <c r="H4" s="113"/>
      <c r="I4" s="109"/>
    </row>
    <row r="5" spans="2:9" ht="7.5" customHeight="1" thickBot="1">
      <c r="B5" s="107"/>
      <c r="C5" s="113"/>
      <c r="D5" s="113"/>
      <c r="E5" s="113"/>
      <c r="F5" s="113"/>
      <c r="G5" s="113"/>
      <c r="H5" s="113"/>
      <c r="I5" s="109"/>
    </row>
    <row r="6" spans="2:9" ht="16.5" thickBot="1">
      <c r="B6" s="107"/>
      <c r="C6" s="108" t="s">
        <v>840</v>
      </c>
      <c r="D6" s="115">
        <v>2000000</v>
      </c>
      <c r="E6" s="113"/>
      <c r="F6" s="113"/>
      <c r="G6" s="113"/>
      <c r="H6" s="113"/>
      <c r="I6" s="109"/>
    </row>
    <row r="7" spans="2:9" ht="7.5" customHeight="1" thickBot="1">
      <c r="B7" s="107"/>
      <c r="C7" s="113"/>
      <c r="D7" s="113"/>
      <c r="E7" s="113"/>
      <c r="F7" s="113"/>
      <c r="G7" s="113"/>
      <c r="H7" s="113"/>
      <c r="I7" s="109"/>
    </row>
    <row r="8" spans="2:9" ht="16.5" thickBot="1">
      <c r="B8" s="107"/>
      <c r="C8" s="108" t="s">
        <v>841</v>
      </c>
      <c r="D8" s="115">
        <v>3000000</v>
      </c>
      <c r="E8" s="113"/>
      <c r="F8" s="113"/>
      <c r="G8" s="113"/>
      <c r="H8" s="113"/>
      <c r="I8" s="109"/>
    </row>
    <row r="9" spans="2:9" ht="7.5" customHeight="1" thickBot="1">
      <c r="B9" s="107"/>
      <c r="C9" s="108"/>
      <c r="D9" s="113"/>
      <c r="E9" s="113"/>
      <c r="F9" s="113"/>
      <c r="G9" s="113"/>
      <c r="H9" s="113"/>
      <c r="I9" s="109"/>
    </row>
    <row r="10" spans="2:9" ht="16.5" thickBot="1">
      <c r="B10" s="107"/>
      <c r="C10" s="108" t="s">
        <v>842</v>
      </c>
      <c r="D10" s="115">
        <v>5000000</v>
      </c>
      <c r="E10" s="113"/>
      <c r="F10" s="113"/>
      <c r="G10" s="113"/>
      <c r="H10" s="113"/>
      <c r="I10" s="109"/>
    </row>
    <row r="11" spans="2:9" ht="15.75">
      <c r="B11" s="107"/>
      <c r="C11" s="113"/>
      <c r="D11" s="113"/>
      <c r="E11" s="113"/>
      <c r="F11" s="113"/>
      <c r="G11" s="113"/>
      <c r="H11" s="113"/>
      <c r="I11" s="109"/>
    </row>
    <row r="12" spans="2:9" ht="15.75">
      <c r="B12" s="107"/>
      <c r="C12" s="108" t="s">
        <v>843</v>
      </c>
      <c r="D12" s="113"/>
      <c r="E12" s="113"/>
      <c r="F12" s="113"/>
      <c r="G12" s="113"/>
      <c r="H12" s="113"/>
      <c r="I12" s="109"/>
    </row>
    <row r="13" spans="2:9" ht="7.5" customHeight="1" thickBot="1">
      <c r="B13" s="107"/>
      <c r="C13" s="113"/>
      <c r="D13" s="113"/>
      <c r="E13" s="113"/>
      <c r="F13" s="113"/>
      <c r="G13" s="113"/>
      <c r="H13" s="113"/>
      <c r="I13" s="109"/>
    </row>
    <row r="14" spans="2:9" ht="16.5" thickBot="1">
      <c r="B14" s="107"/>
      <c r="C14" s="116" t="s">
        <v>845</v>
      </c>
      <c r="D14" s="117"/>
      <c r="E14" s="114">
        <f>0.5*(D4-5%*D6)*D8/D10</f>
        <v>84000</v>
      </c>
      <c r="F14" s="113"/>
      <c r="G14" s="113"/>
      <c r="H14" s="113"/>
      <c r="I14" s="109"/>
    </row>
    <row r="15" spans="2:9" ht="15.75">
      <c r="B15" s="107"/>
      <c r="C15" s="113"/>
      <c r="D15" s="113"/>
      <c r="E15" s="113"/>
      <c r="F15" s="113"/>
      <c r="G15" s="113"/>
      <c r="H15" s="113"/>
      <c r="I15" s="109"/>
    </row>
    <row r="16" spans="2:9" ht="15.75">
      <c r="B16" s="107"/>
      <c r="C16" s="108" t="s">
        <v>844</v>
      </c>
      <c r="D16" s="113"/>
      <c r="E16" s="113"/>
      <c r="F16" s="113"/>
      <c r="G16" s="113"/>
      <c r="H16" s="113"/>
      <c r="I16" s="109"/>
    </row>
    <row r="17" spans="2:9" ht="7.5" customHeight="1" thickBot="1">
      <c r="B17" s="107"/>
      <c r="C17" s="113"/>
      <c r="D17" s="113"/>
      <c r="E17" s="113"/>
      <c r="F17" s="113"/>
      <c r="G17" s="113"/>
      <c r="H17" s="113"/>
      <c r="I17" s="109"/>
    </row>
    <row r="18" spans="2:9" ht="16.5" thickBot="1">
      <c r="B18" s="107"/>
      <c r="C18" s="116" t="s">
        <v>846</v>
      </c>
      <c r="D18" s="117"/>
      <c r="E18" s="114">
        <f>2/3*(D4-5%*D6)*D8/D10</f>
        <v>112000</v>
      </c>
      <c r="F18" s="113"/>
      <c r="G18" s="113"/>
      <c r="H18" s="113"/>
      <c r="I18" s="109"/>
    </row>
    <row r="19" spans="2:9" ht="15.75">
      <c r="B19" s="107"/>
      <c r="C19" s="113"/>
      <c r="D19" s="113"/>
      <c r="E19" s="113"/>
      <c r="F19" s="113"/>
      <c r="G19" s="113"/>
      <c r="H19" s="113"/>
      <c r="I19" s="109"/>
    </row>
    <row r="20" spans="2:9" ht="15.75">
      <c r="B20" s="107"/>
      <c r="C20" s="108" t="s">
        <v>847</v>
      </c>
      <c r="D20" s="113"/>
      <c r="E20" s="113"/>
      <c r="F20" s="113"/>
      <c r="G20" s="113"/>
      <c r="H20" s="113"/>
      <c r="I20" s="109"/>
    </row>
    <row r="21" spans="2:9" ht="7.5" customHeight="1" thickBot="1">
      <c r="B21" s="107"/>
      <c r="C21" s="113"/>
      <c r="D21" s="113"/>
      <c r="E21" s="113"/>
      <c r="F21" s="113"/>
      <c r="G21" s="113"/>
      <c r="H21" s="113"/>
      <c r="I21" s="109"/>
    </row>
    <row r="22" spans="2:9" ht="16.5" thickBot="1">
      <c r="B22" s="107"/>
      <c r="C22" s="116" t="s">
        <v>848</v>
      </c>
      <c r="D22" s="117"/>
      <c r="E22" s="114">
        <f>E18*50%</f>
        <v>56000</v>
      </c>
      <c r="F22" s="113"/>
      <c r="G22" s="113"/>
      <c r="H22" s="113"/>
      <c r="I22" s="109"/>
    </row>
    <row r="23" spans="2:9" ht="16.5" thickBot="1">
      <c r="B23" s="110"/>
      <c r="C23" s="111"/>
      <c r="D23" s="111"/>
      <c r="E23" s="111"/>
      <c r="F23" s="111"/>
      <c r="G23" s="111"/>
      <c r="H23" s="111"/>
      <c r="I23" s="112"/>
    </row>
  </sheetData>
  <sheetProtection sheet="1"/>
  <mergeCells count="4">
    <mergeCell ref="C14:D14"/>
    <mergeCell ref="C18:D18"/>
    <mergeCell ref="B2:I2"/>
    <mergeCell ref="C22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1" t="s">
        <v>824</v>
      </c>
      <c r="C2" s="122"/>
      <c r="D2" s="122"/>
      <c r="E2" s="122"/>
      <c r="F2" s="122"/>
      <c r="G2" s="123"/>
    </row>
    <row r="3" spans="2:8" s="71" customFormat="1" ht="15.75" customHeight="1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15.75">
      <c r="B4" s="97">
        <v>40908</v>
      </c>
      <c r="C4" s="87">
        <v>691</v>
      </c>
      <c r="D4" s="88" t="str">
        <f>IF(C4="","",VLOOKUP(C4,Comptes,2,FALSE))</f>
        <v>Participation des salariés aux résultats</v>
      </c>
      <c r="E4" s="124" t="s">
        <v>850</v>
      </c>
      <c r="F4" s="89">
        <v>112000</v>
      </c>
      <c r="G4" s="90"/>
      <c r="H4" s="78"/>
    </row>
    <row r="5" spans="2:8" s="76" customFormat="1" ht="31.5">
      <c r="B5" s="98" t="s">
        <v>815</v>
      </c>
      <c r="C5" s="86">
        <v>4284</v>
      </c>
      <c r="D5" s="82" t="str">
        <f>IF(C5="","",VLOOKUP(C5,Comptes,2,FALSE))</f>
        <v>Dettes provisionnées pour participation des salariés aux résultats</v>
      </c>
      <c r="E5" s="125"/>
      <c r="F5" s="83"/>
      <c r="G5" s="84">
        <v>112000</v>
      </c>
      <c r="H5" s="78"/>
    </row>
    <row r="6" spans="2:8" s="76" customFormat="1" ht="15.75" customHeight="1">
      <c r="B6" s="99">
        <v>40908</v>
      </c>
      <c r="C6" s="79">
        <v>6872</v>
      </c>
      <c r="D6" s="77" t="str">
        <f>IF(C6="","",VLOOKUP(C6,Comptes,2,FALSE))</f>
        <v>Dotations aux provisions réglementées (immobilisations)</v>
      </c>
      <c r="E6" s="126" t="s">
        <v>852</v>
      </c>
      <c r="F6" s="89">
        <v>42000</v>
      </c>
      <c r="G6" s="90"/>
      <c r="H6" s="78"/>
    </row>
    <row r="7" spans="2:8" s="76" customFormat="1" ht="15.75" customHeight="1">
      <c r="B7" s="100" t="s">
        <v>815</v>
      </c>
      <c r="C7" s="85">
        <v>1424</v>
      </c>
      <c r="D7" s="77" t="str">
        <f>IF(C7="","",VLOOKUP(C7,Comptes,2,FALSE))</f>
        <v>Provisions pour investissement (participation des salariés)</v>
      </c>
      <c r="E7" s="125"/>
      <c r="F7" s="83"/>
      <c r="G7" s="84">
        <v>42000</v>
      </c>
      <c r="H7" s="78"/>
    </row>
    <row r="8" spans="2:9" ht="16.5" thickBot="1">
      <c r="B8" s="101"/>
      <c r="C8" s="73"/>
      <c r="D8" s="74"/>
      <c r="E8" s="75" t="s">
        <v>353</v>
      </c>
      <c r="F8" s="61">
        <f>SUM(F4:F7)</f>
        <v>154000</v>
      </c>
      <c r="G8" s="62">
        <f>SUM(G4:G7)</f>
        <v>154000</v>
      </c>
      <c r="H8" s="70">
        <f>IF(F8=G8,"","Ecriture non éqilibrée !!!")</f>
      </c>
      <c r="I8" s="72"/>
    </row>
  </sheetData>
  <sheetProtection sheet="1"/>
  <mergeCells count="3">
    <mergeCell ref="B2:G2"/>
    <mergeCell ref="E4:E5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1" t="s">
        <v>825</v>
      </c>
      <c r="C2" s="122"/>
      <c r="D2" s="122"/>
      <c r="E2" s="122"/>
      <c r="F2" s="122"/>
      <c r="G2" s="123"/>
    </row>
    <row r="3" spans="2:7" ht="15.75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</row>
    <row r="4" spans="1:9" s="69" customFormat="1" ht="31.5">
      <c r="A4" s="67"/>
      <c r="B4" s="97">
        <v>40653</v>
      </c>
      <c r="C4" s="91">
        <v>4284</v>
      </c>
      <c r="D4" s="88" t="str">
        <f>IF(C4="","",VLOOKUP(C4,Comptes,2,FALSE))</f>
        <v>Dettes provisionnées pour participation des salariés aux résultats</v>
      </c>
      <c r="E4" s="124" t="s">
        <v>826</v>
      </c>
      <c r="F4" s="89">
        <v>112000</v>
      </c>
      <c r="G4" s="90"/>
      <c r="I4" s="67"/>
    </row>
    <row r="5" spans="1:9" s="69" customFormat="1" ht="15.75">
      <c r="A5" s="67"/>
      <c r="B5" s="99" t="s">
        <v>819</v>
      </c>
      <c r="C5" s="79">
        <v>4246</v>
      </c>
      <c r="D5" s="77" t="str">
        <f>IF(C5="","",VLOOKUP(C5,Comptes,2,FALSE))</f>
        <v>Réserve spéciale</v>
      </c>
      <c r="E5" s="126"/>
      <c r="F5" s="80"/>
      <c r="G5" s="81">
        <v>98560</v>
      </c>
      <c r="I5" s="67"/>
    </row>
    <row r="6" spans="1:9" s="69" customFormat="1" ht="15.75">
      <c r="A6" s="67"/>
      <c r="B6" s="102"/>
      <c r="C6" s="86">
        <v>431</v>
      </c>
      <c r="D6" s="82" t="str">
        <f>IF(C6="","",VLOOKUP(C6,Comptes,2,FALSE))</f>
        <v>Sécurité sociale</v>
      </c>
      <c r="E6" s="125"/>
      <c r="F6" s="83"/>
      <c r="G6" s="84">
        <v>13440</v>
      </c>
      <c r="I6" s="67"/>
    </row>
    <row r="7" spans="1:9" s="69" customFormat="1" ht="15.75">
      <c r="A7" s="67"/>
      <c r="B7" s="97">
        <v>40709</v>
      </c>
      <c r="C7" s="91">
        <v>503</v>
      </c>
      <c r="D7" s="88" t="str">
        <f>IF(C7="","",VLOOKUP(C7,Comptes,2,FALSE))</f>
        <v>Actions propres</v>
      </c>
      <c r="E7" s="124" t="s">
        <v>827</v>
      </c>
      <c r="F7" s="89">
        <v>49280</v>
      </c>
      <c r="G7" s="90"/>
      <c r="I7" s="67"/>
    </row>
    <row r="8" spans="1:9" s="69" customFormat="1" ht="15.75">
      <c r="A8" s="67"/>
      <c r="B8" s="103" t="s">
        <v>819</v>
      </c>
      <c r="C8" s="86">
        <v>512</v>
      </c>
      <c r="D8" s="82" t="str">
        <f>IF(C8="","",VLOOKUP(C8,Comptes,2,FALSE))</f>
        <v>Banques</v>
      </c>
      <c r="E8" s="125"/>
      <c r="F8" s="83"/>
      <c r="G8" s="84">
        <v>49280</v>
      </c>
      <c r="I8" s="67"/>
    </row>
    <row r="9" spans="1:9" s="69" customFormat="1" ht="15.75">
      <c r="A9" s="67"/>
      <c r="B9" s="97">
        <v>40709</v>
      </c>
      <c r="C9" s="85">
        <v>4246</v>
      </c>
      <c r="D9" s="77" t="str">
        <f>IF(C9="","",VLOOKUP(C9,Comptes,2,FALSE))</f>
        <v>Réserve spéciale</v>
      </c>
      <c r="E9" s="124" t="s">
        <v>828</v>
      </c>
      <c r="F9" s="80">
        <v>98560</v>
      </c>
      <c r="G9" s="81"/>
      <c r="I9" s="67"/>
    </row>
    <row r="10" spans="1:9" s="69" customFormat="1" ht="15.75">
      <c r="A10" s="67"/>
      <c r="B10" s="99" t="s">
        <v>819</v>
      </c>
      <c r="C10" s="85">
        <v>503</v>
      </c>
      <c r="D10" s="77" t="str">
        <f>IF(C10="","",VLOOKUP(C10,Comptes,2,FALSE))</f>
        <v>Actions propres</v>
      </c>
      <c r="E10" s="126"/>
      <c r="F10" s="80"/>
      <c r="G10" s="81">
        <v>49280</v>
      </c>
      <c r="I10" s="67"/>
    </row>
    <row r="11" spans="1:9" s="69" customFormat="1" ht="15.75">
      <c r="A11" s="67"/>
      <c r="B11" s="102"/>
      <c r="C11" s="86">
        <v>1662</v>
      </c>
      <c r="D11" s="82" t="str">
        <f>IF(C11="","",VLOOKUP(C11,Comptes,2,FALSE))</f>
        <v>Fonds de participation</v>
      </c>
      <c r="E11" s="125"/>
      <c r="F11" s="83"/>
      <c r="G11" s="84">
        <v>49280</v>
      </c>
      <c r="I11" s="67"/>
    </row>
    <row r="12" spans="1:9" s="69" customFormat="1" ht="31.5">
      <c r="A12" s="67"/>
      <c r="B12" s="99">
        <v>40908</v>
      </c>
      <c r="C12" s="85">
        <v>6872</v>
      </c>
      <c r="D12" s="77" t="str">
        <f>IF(C12="","",VLOOKUP(C12,Comptes,2,FALSE))</f>
        <v>Dotations aux provisions réglementées (immobilisations)</v>
      </c>
      <c r="E12" s="126" t="s">
        <v>851</v>
      </c>
      <c r="F12" s="89">
        <v>56000</v>
      </c>
      <c r="G12" s="90"/>
      <c r="I12" s="67"/>
    </row>
    <row r="13" spans="1:9" s="69" customFormat="1" ht="31.5">
      <c r="A13" s="67"/>
      <c r="B13" s="100" t="s">
        <v>819</v>
      </c>
      <c r="C13" s="85">
        <v>1424</v>
      </c>
      <c r="D13" s="77" t="str">
        <f>IF(C13="","",VLOOKUP(C13,Comptes,2,FALSE))</f>
        <v>Provisions pour investissement (participation des salariés)</v>
      </c>
      <c r="E13" s="125"/>
      <c r="F13" s="83"/>
      <c r="G13" s="84">
        <v>56000</v>
      </c>
      <c r="I13" s="67"/>
    </row>
    <row r="14" spans="2:8" ht="16.5" thickBot="1">
      <c r="B14" s="101"/>
      <c r="C14" s="73"/>
      <c r="D14" s="74"/>
      <c r="E14" s="75" t="s">
        <v>353</v>
      </c>
      <c r="F14" s="95">
        <f>SUM(F4:F13)</f>
        <v>315840</v>
      </c>
      <c r="G14" s="62">
        <f>SUM(G4:G13)</f>
        <v>315840</v>
      </c>
      <c r="H14" s="70">
        <f>IF(F14=G14,"","Ecriture non éqilibrée !!!")</f>
      </c>
    </row>
  </sheetData>
  <sheetProtection sheet="1"/>
  <mergeCells count="5">
    <mergeCell ref="E7:E8"/>
    <mergeCell ref="E9:E11"/>
    <mergeCell ref="E4:E6"/>
    <mergeCell ref="E12:E13"/>
    <mergeCell ref="B2:G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5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2" width="3.7109375" style="2" customWidth="1"/>
    <col min="3" max="3" width="55.28125" style="2" bestFit="1" customWidth="1"/>
    <col min="4" max="4" width="3.7109375" style="2" customWidth="1"/>
    <col min="5" max="16384" width="11.421875" style="2" customWidth="1"/>
  </cols>
  <sheetData>
    <row r="1" ht="16.5" thickBot="1"/>
    <row r="2" spans="2:4" ht="16.5" thickBot="1">
      <c r="B2" s="118" t="s">
        <v>849</v>
      </c>
      <c r="C2" s="119"/>
      <c r="D2" s="120"/>
    </row>
    <row r="3" spans="2:4" ht="15.75">
      <c r="B3" s="104"/>
      <c r="C3" s="105"/>
      <c r="D3" s="106"/>
    </row>
    <row r="4" spans="2:4" ht="15.75">
      <c r="B4" s="107"/>
      <c r="C4" s="108" t="s">
        <v>837</v>
      </c>
      <c r="D4" s="109"/>
    </row>
    <row r="5" spans="2:4" ht="16.5" thickBot="1">
      <c r="B5" s="110"/>
      <c r="C5" s="111"/>
      <c r="D5" s="112"/>
    </row>
  </sheetData>
  <sheetProtection sheet="1"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2011-03-14T21:38:37Z</dcterms:modified>
  <cp:category/>
  <cp:version/>
  <cp:contentType/>
  <cp:contentStatus/>
</cp:coreProperties>
</file>